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<sst xmlns="http://schemas.openxmlformats.org/spreadsheetml/2006/main" count="487" uniqueCount="69">
  <si>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</si>
  <si>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</si>
  <si>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</si>
  <si>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</si>
  <si>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</si>
  <si>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</si>
  <si>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</si>
  <si>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</si>
  <si>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</si>
  <si>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</si>
  <si>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</si>
  <si>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</si>
  <si>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</si>
  <si>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</si>
  <si>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</si>
  <si>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</si>
  <si>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</si>
  <si>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</si>
  <si>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</si>
  <si>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</si>
  <si>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</si>
  <si>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</si>
  <si>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</si>
  <si>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</si>
  <si>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</si>
  <si>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</si>
  <si>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7</t>
  </si>
  <si>
    <t>9</t>
  </si>
  <si>
    <t>10</t>
  </si>
  <si>
    <t>14</t>
  </si>
  <si>
    <t>18</t>
  </si>
  <si>
    <t>20</t>
  </si>
  <si>
    <t>22</t>
  </si>
  <si>
    <t>24</t>
  </si>
  <si>
    <t>26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</si>
  <si>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</si>
  <si>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</si>
  <si>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1 Территориальный округ Маймаксанский</t>
  </si>
  <si>
    <t>ул. Лодемская</t>
  </si>
  <si>
    <t>ул. Мудьюгская</t>
  </si>
  <si>
    <t>ул. Полярной звезды</t>
  </si>
  <si>
    <t>35</t>
  </si>
  <si>
    <t>45</t>
  </si>
  <si>
    <t>47</t>
  </si>
  <si>
    <t>47,1</t>
  </si>
  <si>
    <t>49</t>
  </si>
  <si>
    <t>39</t>
  </si>
  <si>
    <t>41</t>
  </si>
  <si>
    <t>41,1</t>
  </si>
  <si>
    <t>43</t>
  </si>
  <si>
    <t>43,1</t>
  </si>
  <si>
    <t>45,1</t>
  </si>
  <si>
    <t>36</t>
  </si>
  <si>
    <t>27</t>
  </si>
  <si>
    <t>28</t>
  </si>
  <si>
    <t>28,1</t>
  </si>
  <si>
    <t>29</t>
  </si>
  <si>
    <t>30</t>
  </si>
  <si>
    <t>30,1</t>
  </si>
  <si>
    <t>31</t>
  </si>
  <si>
    <t>32</t>
  </si>
  <si>
    <t>33</t>
  </si>
  <si>
    <t>34</t>
  </si>
  <si>
    <t>37</t>
  </si>
  <si>
    <t>ул. Карская</t>
  </si>
  <si>
    <t>53,1</t>
  </si>
  <si>
    <t>55</t>
  </si>
  <si>
    <t>55,1</t>
  </si>
  <si>
    <t>57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</si>
</sst>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6" fillId="33" borderId="22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3" xfId="52" applyNumberFormat="1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="82" zoomScaleNormal="82" zoomScaleSheetLayoutView="100" zoomScalePageLayoutView="34" workbookViewId="0" topLeftCell="A4">
      <selection activeCell="A17" sqref="A17:A2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53" width="12.75390625" style="1" customWidth="1"/>
    <col min="54" max="16384" width="9.125" style="1" customWidth="1"/>
  </cols>
  <sheetData>
    <row r="1" spans="2:7" s="5" customFormat="1" ht="27" customHeight="1">
      <c r="B1" s="6"/>
      <c r="C1" s="39" t="s">
        <v>35</v>
      </c>
      <c r="D1" s="39"/>
      <c r="E1" s="39"/>
      <c r="F1" s="39"/>
      <c r="G1" s="9"/>
    </row>
    <row r="2" spans="2:7" s="5" customFormat="1" ht="41.25" customHeight="1">
      <c r="B2" s="7"/>
      <c r="C2" s="39" t="s">
        <v>36</v>
      </c>
      <c r="D2" s="39"/>
      <c r="E2" s="39"/>
      <c r="F2" s="39"/>
      <c r="G2" s="32"/>
    </row>
    <row r="3" spans="1:2" s="8" customFormat="1" ht="63" customHeight="1">
      <c r="A3" s="40" t="s">
        <v>21</v>
      </c>
      <c r="B3" s="40"/>
    </row>
    <row r="4" spans="1:2" s="5" customFormat="1" ht="18.75" customHeight="1">
      <c r="A4" s="43" t="s">
        <v>37</v>
      </c>
      <c r="B4" s="43"/>
    </row>
    <row r="5" spans="1:53" s="9" customFormat="1" ht="39" customHeight="1">
      <c r="A5" s="41" t="s">
        <v>7</v>
      </c>
      <c r="B5" s="42" t="s">
        <v>8</v>
      </c>
      <c r="C5" s="44" t="s">
        <v>38</v>
      </c>
      <c r="D5" s="44" t="s">
        <v>38</v>
      </c>
      <c r="E5" s="44" t="s">
        <v>38</v>
      </c>
      <c r="F5" s="44" t="s">
        <v>39</v>
      </c>
      <c r="G5" s="44" t="s">
        <v>39</v>
      </c>
      <c r="H5" s="44" t="s">
        <v>39</v>
      </c>
      <c r="I5" s="44" t="s">
        <v>39</v>
      </c>
      <c r="J5" s="44" t="s">
        <v>39</v>
      </c>
      <c r="K5" s="44" t="s">
        <v>39</v>
      </c>
      <c r="L5" s="44" t="s">
        <v>39</v>
      </c>
      <c r="M5" s="44" t="s">
        <v>39</v>
      </c>
      <c r="N5" s="44" t="s">
        <v>39</v>
      </c>
      <c r="O5" s="44" t="s">
        <v>39</v>
      </c>
      <c r="P5" s="44" t="s">
        <v>39</v>
      </c>
      <c r="Q5" s="44" t="s">
        <v>39</v>
      </c>
      <c r="R5" s="44" t="s">
        <v>39</v>
      </c>
      <c r="S5" s="44" t="s">
        <v>39</v>
      </c>
      <c r="T5" s="44" t="s">
        <v>39</v>
      </c>
      <c r="U5" s="44" t="s">
        <v>39</v>
      </c>
      <c r="V5" s="44" t="s">
        <v>39</v>
      </c>
      <c r="W5" s="44" t="s">
        <v>39</v>
      </c>
      <c r="X5" s="44" t="s">
        <v>39</v>
      </c>
      <c r="Y5" s="44" t="s">
        <v>39</v>
      </c>
      <c r="Z5" s="44" t="s">
        <v>39</v>
      </c>
      <c r="AA5" s="44" t="s">
        <v>39</v>
      </c>
      <c r="AB5" s="44" t="s">
        <v>39</v>
      </c>
      <c r="AC5" s="44" t="s">
        <v>39</v>
      </c>
      <c r="AD5" s="44" t="s">
        <v>39</v>
      </c>
      <c r="AE5" s="44" t="s">
        <v>39</v>
      </c>
      <c r="AF5" s="44" t="s">
        <v>39</v>
      </c>
      <c r="AG5" s="44" t="s">
        <v>39</v>
      </c>
      <c r="AH5" s="44" t="s">
        <v>39</v>
      </c>
      <c r="AI5" s="44" t="s">
        <v>39</v>
      </c>
      <c r="AJ5" s="44" t="s">
        <v>40</v>
      </c>
      <c r="AK5" s="31" t="s">
        <v>64</v>
      </c>
      <c r="AL5" s="31" t="s">
        <v>64</v>
      </c>
      <c r="AM5" s="31" t="s">
        <v>64</v>
      </c>
      <c r="AN5" s="31" t="s">
        <v>64</v>
      </c>
      <c r="AO5" s="31" t="s">
        <v>38</v>
      </c>
      <c r="AP5" s="31" t="s">
        <v>38</v>
      </c>
      <c r="AQ5" s="31" t="s">
        <v>38</v>
      </c>
      <c r="AR5" s="31" t="s">
        <v>39</v>
      </c>
      <c r="AS5" s="31" t="s">
        <v>39</v>
      </c>
      <c r="AT5" s="31" t="s">
        <v>38</v>
      </c>
      <c r="AU5" s="31" t="s">
        <v>38</v>
      </c>
      <c r="AV5" s="31" t="s">
        <v>38</v>
      </c>
      <c r="AW5" s="31" t="s">
        <v>38</v>
      </c>
      <c r="AX5" s="31" t="s">
        <v>38</v>
      </c>
      <c r="AY5" s="31" t="s">
        <v>38</v>
      </c>
      <c r="AZ5" s="31" t="s">
        <v>38</v>
      </c>
      <c r="BA5" s="31" t="s">
        <v>38</v>
      </c>
    </row>
    <row r="6" spans="1:53" s="9" customFormat="1" ht="27" customHeight="1">
      <c r="A6" s="41"/>
      <c r="B6" s="42"/>
      <c r="C6" s="45" t="s">
        <v>41</v>
      </c>
      <c r="D6" s="45" t="s">
        <v>42</v>
      </c>
      <c r="E6" s="45" t="s">
        <v>43</v>
      </c>
      <c r="F6" s="45" t="s">
        <v>44</v>
      </c>
      <c r="G6" s="45" t="s">
        <v>45</v>
      </c>
      <c r="H6" s="45" t="s">
        <v>46</v>
      </c>
      <c r="I6" s="45" t="s">
        <v>47</v>
      </c>
      <c r="J6" s="45" t="s">
        <v>48</v>
      </c>
      <c r="K6" s="45" t="s">
        <v>49</v>
      </c>
      <c r="L6" s="45" t="s">
        <v>50</v>
      </c>
      <c r="M6" s="45" t="s">
        <v>42</v>
      </c>
      <c r="N6" s="45" t="s">
        <v>51</v>
      </c>
      <c r="O6" s="45" t="s">
        <v>27</v>
      </c>
      <c r="P6" s="45" t="s">
        <v>28</v>
      </c>
      <c r="Q6" s="45" t="s">
        <v>52</v>
      </c>
      <c r="R6" s="45" t="s">
        <v>29</v>
      </c>
      <c r="S6" s="45" t="s">
        <v>30</v>
      </c>
      <c r="T6" s="45" t="s">
        <v>32</v>
      </c>
      <c r="U6" s="45" t="s">
        <v>33</v>
      </c>
      <c r="V6" s="45" t="s">
        <v>34</v>
      </c>
      <c r="W6" s="45" t="s">
        <v>53</v>
      </c>
      <c r="X6" s="45" t="s">
        <v>54</v>
      </c>
      <c r="Y6" s="45" t="s">
        <v>55</v>
      </c>
      <c r="Z6" s="45" t="s">
        <v>56</v>
      </c>
      <c r="AA6" s="45" t="s">
        <v>57</v>
      </c>
      <c r="AB6" s="45" t="s">
        <v>58</v>
      </c>
      <c r="AC6" s="45" t="s">
        <v>59</v>
      </c>
      <c r="AD6" s="45" t="s">
        <v>60</v>
      </c>
      <c r="AE6" s="45" t="s">
        <v>61</v>
      </c>
      <c r="AF6" s="45" t="s">
        <v>62</v>
      </c>
      <c r="AG6" s="45" t="s">
        <v>41</v>
      </c>
      <c r="AH6" s="45" t="s">
        <v>25</v>
      </c>
      <c r="AI6" s="45" t="s">
        <v>63</v>
      </c>
      <c r="AJ6" s="45" t="s">
        <v>26</v>
      </c>
      <c r="AK6" s="47">
        <v>7</v>
      </c>
      <c r="AL6" s="47">
        <v>8</v>
      </c>
      <c r="AM6" s="47">
        <v>8.1</v>
      </c>
      <c r="AN6" s="47">
        <v>10.1</v>
      </c>
      <c r="AO6" s="47">
        <v>45.1</v>
      </c>
      <c r="AP6" s="47">
        <v>47.1</v>
      </c>
      <c r="AQ6" s="47">
        <v>49.1</v>
      </c>
      <c r="AR6" s="47">
        <v>12</v>
      </c>
      <c r="AS6" s="47">
        <v>16</v>
      </c>
      <c r="AT6" s="47">
        <v>51</v>
      </c>
      <c r="AU6" s="47">
        <v>51.1</v>
      </c>
      <c r="AV6" s="47">
        <v>57.1</v>
      </c>
      <c r="AW6" s="47">
        <v>49</v>
      </c>
      <c r="AX6" s="48" t="s">
        <v>65</v>
      </c>
      <c r="AY6" s="49" t="s">
        <v>66</v>
      </c>
      <c r="AZ6" s="50" t="s">
        <v>67</v>
      </c>
      <c r="BA6" s="49" t="s">
        <v>68</v>
      </c>
    </row>
    <row r="7" spans="1:53" s="5" customFormat="1" ht="18.75" customHeight="1">
      <c r="A7" s="10"/>
      <c r="B7" s="10" t="s">
        <v>9</v>
      </c>
      <c r="C7" s="46">
        <v>552.6</v>
      </c>
      <c r="D7" s="46">
        <v>518.2</v>
      </c>
      <c r="E7" s="46">
        <v>514.2</v>
      </c>
      <c r="F7" s="46">
        <v>520.8</v>
      </c>
      <c r="G7" s="46">
        <v>504.5</v>
      </c>
      <c r="H7" s="46">
        <v>506.5</v>
      </c>
      <c r="I7" s="46">
        <v>501.4</v>
      </c>
      <c r="J7" s="46">
        <v>512.8</v>
      </c>
      <c r="K7" s="46">
        <v>521</v>
      </c>
      <c r="L7" s="46">
        <v>513.5</v>
      </c>
      <c r="M7" s="46">
        <v>511.2</v>
      </c>
      <c r="N7" s="46">
        <v>508.7</v>
      </c>
      <c r="O7" s="46">
        <v>700.2</v>
      </c>
      <c r="P7" s="46">
        <v>689.5</v>
      </c>
      <c r="Q7" s="46">
        <v>691.1</v>
      </c>
      <c r="R7" s="46">
        <v>538.1</v>
      </c>
      <c r="S7" s="46">
        <v>539</v>
      </c>
      <c r="T7" s="46">
        <v>447.6</v>
      </c>
      <c r="U7" s="46">
        <v>385.9</v>
      </c>
      <c r="V7" s="46">
        <v>441</v>
      </c>
      <c r="W7" s="46">
        <v>510.3</v>
      </c>
      <c r="X7" s="46">
        <v>438</v>
      </c>
      <c r="Y7" s="46">
        <v>445.6</v>
      </c>
      <c r="Z7" s="46">
        <v>525.9</v>
      </c>
      <c r="AA7" s="46">
        <v>699.7</v>
      </c>
      <c r="AB7" s="46">
        <v>326.4</v>
      </c>
      <c r="AC7" s="46">
        <v>337.9</v>
      </c>
      <c r="AD7" s="46">
        <v>711.7</v>
      </c>
      <c r="AE7" s="46">
        <v>328.4</v>
      </c>
      <c r="AF7" s="46">
        <v>703.1</v>
      </c>
      <c r="AG7" s="46">
        <v>329.9</v>
      </c>
      <c r="AH7" s="46">
        <v>384.9</v>
      </c>
      <c r="AI7" s="46">
        <v>213.4</v>
      </c>
      <c r="AJ7" s="46">
        <v>532.9</v>
      </c>
      <c r="AK7" s="46">
        <v>620.8</v>
      </c>
      <c r="AL7" s="46">
        <v>631.3</v>
      </c>
      <c r="AM7" s="46">
        <v>622.8</v>
      </c>
      <c r="AN7" s="46">
        <v>631.5</v>
      </c>
      <c r="AO7" s="46">
        <v>515.1</v>
      </c>
      <c r="AP7" s="46">
        <v>518.3</v>
      </c>
      <c r="AQ7" s="46">
        <v>514.4</v>
      </c>
      <c r="AR7" s="46">
        <v>662.1</v>
      </c>
      <c r="AS7" s="46">
        <v>557.2</v>
      </c>
      <c r="AT7" s="46">
        <v>505.1</v>
      </c>
      <c r="AU7" s="46">
        <v>517</v>
      </c>
      <c r="AV7" s="46">
        <v>724</v>
      </c>
      <c r="AW7" s="46">
        <v>503.8</v>
      </c>
      <c r="AX7" s="51">
        <v>496.7</v>
      </c>
      <c r="AY7" s="51">
        <v>759.2</v>
      </c>
      <c r="AZ7" s="51">
        <v>751.7</v>
      </c>
      <c r="BA7" s="51">
        <v>750.2</v>
      </c>
    </row>
    <row r="8" spans="1:53" s="5" customFormat="1" ht="18.75" customHeight="1" thickBot="1">
      <c r="A8" s="10"/>
      <c r="B8" s="10" t="s">
        <v>10</v>
      </c>
      <c r="C8" s="46">
        <v>552.6</v>
      </c>
      <c r="D8" s="46">
        <v>518.2</v>
      </c>
      <c r="E8" s="46">
        <v>514.2</v>
      </c>
      <c r="F8" s="46">
        <v>520.8</v>
      </c>
      <c r="G8" s="46">
        <v>504.5</v>
      </c>
      <c r="H8" s="46">
        <v>506.5</v>
      </c>
      <c r="I8" s="46">
        <v>501.4</v>
      </c>
      <c r="J8" s="46">
        <v>512.8</v>
      </c>
      <c r="K8" s="46">
        <v>521</v>
      </c>
      <c r="L8" s="46">
        <v>513.5</v>
      </c>
      <c r="M8" s="46">
        <v>511.2</v>
      </c>
      <c r="N8" s="46">
        <v>508.7</v>
      </c>
      <c r="O8" s="46">
        <v>700.2</v>
      </c>
      <c r="P8" s="46">
        <v>689.5</v>
      </c>
      <c r="Q8" s="46">
        <v>691.1</v>
      </c>
      <c r="R8" s="46">
        <v>538.1</v>
      </c>
      <c r="S8" s="46">
        <v>539</v>
      </c>
      <c r="T8" s="46">
        <v>447.6</v>
      </c>
      <c r="U8" s="46">
        <v>385.9</v>
      </c>
      <c r="V8" s="46">
        <v>441</v>
      </c>
      <c r="W8" s="46">
        <v>510.3</v>
      </c>
      <c r="X8" s="46">
        <v>438</v>
      </c>
      <c r="Y8" s="46">
        <v>445.6</v>
      </c>
      <c r="Z8" s="46">
        <v>525.9</v>
      </c>
      <c r="AA8" s="46">
        <v>699.7</v>
      </c>
      <c r="AB8" s="46">
        <v>326.4</v>
      </c>
      <c r="AC8" s="46">
        <v>337.9</v>
      </c>
      <c r="AD8" s="46">
        <v>711.7</v>
      </c>
      <c r="AE8" s="46">
        <v>328.4</v>
      </c>
      <c r="AF8" s="46">
        <v>703.1</v>
      </c>
      <c r="AG8" s="46">
        <v>329.9</v>
      </c>
      <c r="AH8" s="46">
        <v>384.9</v>
      </c>
      <c r="AI8" s="46">
        <v>213.4</v>
      </c>
      <c r="AJ8" s="46">
        <v>532.9</v>
      </c>
      <c r="AK8" s="46">
        <v>620.8</v>
      </c>
      <c r="AL8" s="46">
        <v>631.3</v>
      </c>
      <c r="AM8" s="46">
        <v>622.8</v>
      </c>
      <c r="AN8" s="46">
        <v>631.5</v>
      </c>
      <c r="AO8" s="46">
        <v>515.1</v>
      </c>
      <c r="AP8" s="46">
        <v>518.3</v>
      </c>
      <c r="AQ8" s="46">
        <v>514.4</v>
      </c>
      <c r="AR8" s="46">
        <v>662.1</v>
      </c>
      <c r="AS8" s="46">
        <v>557.2</v>
      </c>
      <c r="AT8" s="46">
        <v>505.1</v>
      </c>
      <c r="AU8" s="46">
        <v>517</v>
      </c>
      <c r="AV8" s="46">
        <v>724</v>
      </c>
      <c r="AW8" s="46">
        <v>503.8</v>
      </c>
      <c r="AX8" s="51">
        <v>496.7</v>
      </c>
      <c r="AY8" s="51">
        <v>759.2</v>
      </c>
      <c r="AZ8" s="51">
        <v>751.7</v>
      </c>
      <c r="BA8" s="51">
        <v>750.2</v>
      </c>
    </row>
    <row r="9" spans="1:53" s="5" customFormat="1" ht="18.75" customHeight="1" thickTop="1">
      <c r="A9" s="34" t="s">
        <v>6</v>
      </c>
      <c r="B9" s="18" t="s">
        <v>3</v>
      </c>
      <c r="C9" s="11">
        <f>C8*45%/100</f>
        <v>2.4867000000000004</v>
      </c>
      <c r="D9" s="11">
        <f>D8*45%/100</f>
        <v>2.3319</v>
      </c>
      <c r="E9" s="11">
        <f>E8*45%/100</f>
        <v>2.3139000000000003</v>
      </c>
      <c r="F9" s="11">
        <f>F8*45%/100</f>
        <v>2.3436</v>
      </c>
      <c r="G9" s="11">
        <f>G8*30%/100</f>
        <v>1.5134999999999998</v>
      </c>
      <c r="H9" s="11">
        <f>H8*25%/100</f>
        <v>1.26625</v>
      </c>
      <c r="I9" s="11">
        <f>I8*25%/100</f>
        <v>1.2534999999999998</v>
      </c>
      <c r="J9" s="11">
        <f aca="true" t="shared" si="0" ref="J9:BA9">J8*45%/100</f>
        <v>2.3076</v>
      </c>
      <c r="K9" s="11">
        <f t="shared" si="0"/>
        <v>2.3445</v>
      </c>
      <c r="L9" s="11">
        <f t="shared" si="0"/>
        <v>2.31075</v>
      </c>
      <c r="M9" s="11">
        <f t="shared" si="0"/>
        <v>2.3004</v>
      </c>
      <c r="N9" s="11">
        <f t="shared" si="0"/>
        <v>2.28915</v>
      </c>
      <c r="O9" s="11">
        <f t="shared" si="0"/>
        <v>3.1509000000000005</v>
      </c>
      <c r="P9" s="11">
        <f t="shared" si="0"/>
        <v>3.1027500000000003</v>
      </c>
      <c r="Q9" s="11">
        <f t="shared" si="0"/>
        <v>3.10995</v>
      </c>
      <c r="R9" s="11">
        <f t="shared" si="0"/>
        <v>2.42145</v>
      </c>
      <c r="S9" s="11">
        <f t="shared" si="0"/>
        <v>2.4255</v>
      </c>
      <c r="T9" s="11">
        <f t="shared" si="0"/>
        <v>2.0142</v>
      </c>
      <c r="U9" s="11">
        <f t="shared" si="0"/>
        <v>1.73655</v>
      </c>
      <c r="V9" s="11">
        <f t="shared" si="0"/>
        <v>1.9845000000000002</v>
      </c>
      <c r="W9" s="11">
        <f t="shared" si="0"/>
        <v>2.2963500000000003</v>
      </c>
      <c r="X9" s="11">
        <f t="shared" si="0"/>
        <v>1.9709999999999999</v>
      </c>
      <c r="Y9" s="11">
        <f t="shared" si="0"/>
        <v>2.0052000000000003</v>
      </c>
      <c r="Z9" s="11">
        <f t="shared" si="0"/>
        <v>2.36655</v>
      </c>
      <c r="AA9" s="11">
        <f t="shared" si="0"/>
        <v>3.14865</v>
      </c>
      <c r="AB9" s="11">
        <f t="shared" si="0"/>
        <v>1.4687999999999999</v>
      </c>
      <c r="AC9" s="11">
        <f t="shared" si="0"/>
        <v>1.52055</v>
      </c>
      <c r="AD9" s="11">
        <f t="shared" si="0"/>
        <v>3.20265</v>
      </c>
      <c r="AE9" s="11">
        <f t="shared" si="0"/>
        <v>1.4778</v>
      </c>
      <c r="AF9" s="11">
        <f t="shared" si="0"/>
        <v>3.1639500000000003</v>
      </c>
      <c r="AG9" s="11">
        <f t="shared" si="0"/>
        <v>1.4845499999999998</v>
      </c>
      <c r="AH9" s="11">
        <f t="shared" si="0"/>
        <v>1.7320499999999999</v>
      </c>
      <c r="AI9" s="11">
        <f t="shared" si="0"/>
        <v>0.9603</v>
      </c>
      <c r="AJ9" s="11">
        <f t="shared" si="0"/>
        <v>2.39805</v>
      </c>
      <c r="AK9" s="11">
        <f t="shared" si="0"/>
        <v>2.7936</v>
      </c>
      <c r="AL9" s="11">
        <f>AL8*25%/100</f>
        <v>1.57825</v>
      </c>
      <c r="AM9" s="11">
        <f t="shared" si="0"/>
        <v>2.8026</v>
      </c>
      <c r="AN9" s="11">
        <f t="shared" si="0"/>
        <v>2.84175</v>
      </c>
      <c r="AO9" s="11">
        <f t="shared" si="0"/>
        <v>2.31795</v>
      </c>
      <c r="AP9" s="11">
        <f t="shared" si="0"/>
        <v>2.33235</v>
      </c>
      <c r="AQ9" s="11">
        <f t="shared" si="0"/>
        <v>2.3148</v>
      </c>
      <c r="AR9" s="11">
        <f t="shared" si="0"/>
        <v>2.97945</v>
      </c>
      <c r="AS9" s="11">
        <f t="shared" si="0"/>
        <v>2.5074000000000005</v>
      </c>
      <c r="AT9" s="11">
        <f t="shared" si="0"/>
        <v>2.2729500000000002</v>
      </c>
      <c r="AU9" s="11">
        <f t="shared" si="0"/>
        <v>2.3265000000000002</v>
      </c>
      <c r="AV9" s="11">
        <f t="shared" si="0"/>
        <v>3.258</v>
      </c>
      <c r="AW9" s="11">
        <f t="shared" si="0"/>
        <v>2.2671</v>
      </c>
      <c r="AX9" s="11">
        <f t="shared" si="0"/>
        <v>2.23515</v>
      </c>
      <c r="AY9" s="11">
        <f t="shared" si="0"/>
        <v>3.4164000000000003</v>
      </c>
      <c r="AZ9" s="11">
        <f t="shared" si="0"/>
        <v>3.3826500000000004</v>
      </c>
      <c r="BA9" s="11">
        <f t="shared" si="0"/>
        <v>3.3759</v>
      </c>
    </row>
    <row r="10" spans="1:53" s="8" customFormat="1" ht="18.75" customHeight="1">
      <c r="A10" s="35"/>
      <c r="B10" s="19" t="s">
        <v>13</v>
      </c>
      <c r="C10" s="12">
        <f aca="true" t="shared" si="1" ref="C10:H10">1007.68*C9</f>
        <v>2505.797856</v>
      </c>
      <c r="D10" s="12">
        <f t="shared" si="1"/>
        <v>2349.8089919999998</v>
      </c>
      <c r="E10" s="12">
        <f t="shared" si="1"/>
        <v>2331.670752</v>
      </c>
      <c r="F10" s="12">
        <f t="shared" si="1"/>
        <v>2361.5988479999996</v>
      </c>
      <c r="G10" s="12">
        <f t="shared" si="1"/>
        <v>1525.1236799999997</v>
      </c>
      <c r="H10" s="12">
        <f t="shared" si="1"/>
        <v>1275.9748</v>
      </c>
      <c r="I10" s="12">
        <f aca="true" t="shared" si="2" ref="I10:BA10">1007.68*I9</f>
        <v>1263.1268799999998</v>
      </c>
      <c r="J10" s="12">
        <f t="shared" si="2"/>
        <v>2325.3223679999996</v>
      </c>
      <c r="K10" s="12">
        <f t="shared" si="2"/>
        <v>2362.50576</v>
      </c>
      <c r="L10" s="12">
        <f t="shared" si="2"/>
        <v>2328.49656</v>
      </c>
      <c r="M10" s="12">
        <f t="shared" si="2"/>
        <v>2318.067072</v>
      </c>
      <c r="N10" s="12">
        <f t="shared" si="2"/>
        <v>2306.7306719999997</v>
      </c>
      <c r="O10" s="12">
        <f t="shared" si="2"/>
        <v>3175.0989120000004</v>
      </c>
      <c r="P10" s="12">
        <f t="shared" si="2"/>
        <v>3126.5791200000003</v>
      </c>
      <c r="Q10" s="12">
        <f t="shared" si="2"/>
        <v>3133.8344159999997</v>
      </c>
      <c r="R10" s="12">
        <f t="shared" si="2"/>
        <v>2440.046736</v>
      </c>
      <c r="S10" s="12">
        <f t="shared" si="2"/>
        <v>2444.1278399999997</v>
      </c>
      <c r="T10" s="12">
        <f t="shared" si="2"/>
        <v>2029.6690560000002</v>
      </c>
      <c r="U10" s="12">
        <f t="shared" si="2"/>
        <v>1749.886704</v>
      </c>
      <c r="V10" s="12">
        <f t="shared" si="2"/>
        <v>1999.74096</v>
      </c>
      <c r="W10" s="12">
        <f t="shared" si="2"/>
        <v>2313.9859680000004</v>
      </c>
      <c r="X10" s="12">
        <f t="shared" si="2"/>
        <v>1986.1372799999997</v>
      </c>
      <c r="Y10" s="12">
        <f t="shared" si="2"/>
        <v>2020.5999360000003</v>
      </c>
      <c r="Z10" s="12">
        <f t="shared" si="2"/>
        <v>2384.725104</v>
      </c>
      <c r="AA10" s="12">
        <f t="shared" si="2"/>
        <v>3172.831632</v>
      </c>
      <c r="AB10" s="12">
        <f t="shared" si="2"/>
        <v>1480.0803839999999</v>
      </c>
      <c r="AC10" s="12">
        <f t="shared" si="2"/>
        <v>1532.227824</v>
      </c>
      <c r="AD10" s="12">
        <f t="shared" si="2"/>
        <v>3227.246352</v>
      </c>
      <c r="AE10" s="12">
        <f t="shared" si="2"/>
        <v>1489.149504</v>
      </c>
      <c r="AF10" s="12">
        <f t="shared" si="2"/>
        <v>3188.249136</v>
      </c>
      <c r="AG10" s="12">
        <f t="shared" si="2"/>
        <v>1495.9513439999998</v>
      </c>
      <c r="AH10" s="12">
        <f t="shared" si="2"/>
        <v>1745.3521439999997</v>
      </c>
      <c r="AI10" s="12">
        <f t="shared" si="2"/>
        <v>967.675104</v>
      </c>
      <c r="AJ10" s="12">
        <f t="shared" si="2"/>
        <v>2416.467024</v>
      </c>
      <c r="AK10" s="12">
        <f t="shared" si="2"/>
        <v>2815.0548479999998</v>
      </c>
      <c r="AL10" s="12">
        <f t="shared" si="2"/>
        <v>1590.3709599999997</v>
      </c>
      <c r="AM10" s="12">
        <f t="shared" si="2"/>
        <v>2824.123968</v>
      </c>
      <c r="AN10" s="12">
        <f t="shared" si="2"/>
        <v>2863.5746400000003</v>
      </c>
      <c r="AO10" s="12">
        <f t="shared" si="2"/>
        <v>2335.751856</v>
      </c>
      <c r="AP10" s="12">
        <f t="shared" si="2"/>
        <v>2350.262448</v>
      </c>
      <c r="AQ10" s="12">
        <f t="shared" si="2"/>
        <v>2332.577664</v>
      </c>
      <c r="AR10" s="12">
        <f t="shared" si="2"/>
        <v>3002.332176</v>
      </c>
      <c r="AS10" s="12">
        <f t="shared" si="2"/>
        <v>2526.6568320000006</v>
      </c>
      <c r="AT10" s="12">
        <f t="shared" si="2"/>
        <v>2290.406256</v>
      </c>
      <c r="AU10" s="12">
        <f t="shared" si="2"/>
        <v>2344.3675200000002</v>
      </c>
      <c r="AV10" s="12">
        <f t="shared" si="2"/>
        <v>3283.02144</v>
      </c>
      <c r="AW10" s="12">
        <f t="shared" si="2"/>
        <v>2284.511328</v>
      </c>
      <c r="AX10" s="12">
        <f t="shared" si="2"/>
        <v>2252.315952</v>
      </c>
      <c r="AY10" s="12">
        <f t="shared" si="2"/>
        <v>3442.637952</v>
      </c>
      <c r="AZ10" s="12">
        <f t="shared" si="2"/>
        <v>3408.628752</v>
      </c>
      <c r="BA10" s="12">
        <f t="shared" si="2"/>
        <v>3401.826912</v>
      </c>
    </row>
    <row r="11" spans="1:53" s="5" customFormat="1" ht="18.75" customHeight="1">
      <c r="A11" s="35"/>
      <c r="B11" s="19" t="s">
        <v>2</v>
      </c>
      <c r="C11" s="3">
        <f aca="true" t="shared" si="3" ref="C11:H11">C10/C7/12</f>
        <v>0.37788</v>
      </c>
      <c r="D11" s="3">
        <f t="shared" si="3"/>
        <v>0.37787999999999994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0.20993333333333333</v>
      </c>
      <c r="I11" s="3">
        <f aca="true" t="shared" si="4" ref="I11:BA11">I10/I7/12</f>
        <v>0.2099333333333333</v>
      </c>
      <c r="J11" s="3">
        <f t="shared" si="4"/>
        <v>0.37788</v>
      </c>
      <c r="K11" s="3">
        <f t="shared" si="4"/>
        <v>0.37788</v>
      </c>
      <c r="L11" s="3">
        <f t="shared" si="4"/>
        <v>0.37788</v>
      </c>
      <c r="M11" s="3">
        <f t="shared" si="4"/>
        <v>0.37788</v>
      </c>
      <c r="N11" s="3">
        <f t="shared" si="4"/>
        <v>0.37788</v>
      </c>
      <c r="O11" s="3">
        <f t="shared" si="4"/>
        <v>0.37788</v>
      </c>
      <c r="P11" s="3">
        <f t="shared" si="4"/>
        <v>0.37788000000000005</v>
      </c>
      <c r="Q11" s="3">
        <f t="shared" si="4"/>
        <v>0.37787999999999994</v>
      </c>
      <c r="R11" s="3">
        <f t="shared" si="4"/>
        <v>0.37787999999999994</v>
      </c>
      <c r="S11" s="3">
        <f t="shared" si="4"/>
        <v>0.37787999999999994</v>
      </c>
      <c r="T11" s="3">
        <f t="shared" si="4"/>
        <v>0.37788</v>
      </c>
      <c r="U11" s="3">
        <f t="shared" si="4"/>
        <v>0.37788</v>
      </c>
      <c r="V11" s="3">
        <f t="shared" si="4"/>
        <v>0.37788</v>
      </c>
      <c r="W11" s="3">
        <f t="shared" si="4"/>
        <v>0.37788000000000005</v>
      </c>
      <c r="X11" s="3">
        <f t="shared" si="4"/>
        <v>0.37787999999999994</v>
      </c>
      <c r="Y11" s="3">
        <f t="shared" si="4"/>
        <v>0.37788000000000005</v>
      </c>
      <c r="Z11" s="3">
        <f t="shared" si="4"/>
        <v>0.37788000000000005</v>
      </c>
      <c r="AA11" s="3">
        <f t="shared" si="4"/>
        <v>0.37788</v>
      </c>
      <c r="AB11" s="3">
        <f t="shared" si="4"/>
        <v>0.37788</v>
      </c>
      <c r="AC11" s="3">
        <f t="shared" si="4"/>
        <v>0.37788000000000005</v>
      </c>
      <c r="AD11" s="3">
        <f t="shared" si="4"/>
        <v>0.37788</v>
      </c>
      <c r="AE11" s="3">
        <f t="shared" si="4"/>
        <v>0.37788</v>
      </c>
      <c r="AF11" s="3">
        <f t="shared" si="4"/>
        <v>0.37788</v>
      </c>
      <c r="AG11" s="3">
        <f t="shared" si="4"/>
        <v>0.37788</v>
      </c>
      <c r="AH11" s="3">
        <f t="shared" si="4"/>
        <v>0.37788</v>
      </c>
      <c r="AI11" s="3">
        <f t="shared" si="4"/>
        <v>0.37788</v>
      </c>
      <c r="AJ11" s="3">
        <f t="shared" si="4"/>
        <v>0.37788</v>
      </c>
      <c r="AK11" s="3">
        <f t="shared" si="4"/>
        <v>0.37788</v>
      </c>
      <c r="AL11" s="3">
        <f t="shared" si="4"/>
        <v>0.2099333333333333</v>
      </c>
      <c r="AM11" s="3">
        <f t="shared" si="4"/>
        <v>0.37788</v>
      </c>
      <c r="AN11" s="3">
        <f t="shared" si="4"/>
        <v>0.37788000000000005</v>
      </c>
      <c r="AO11" s="3">
        <f t="shared" si="4"/>
        <v>0.37788</v>
      </c>
      <c r="AP11" s="3">
        <f t="shared" si="4"/>
        <v>0.37788</v>
      </c>
      <c r="AQ11" s="3">
        <f t="shared" si="4"/>
        <v>0.37788</v>
      </c>
      <c r="AR11" s="3">
        <f t="shared" si="4"/>
        <v>0.37788</v>
      </c>
      <c r="AS11" s="3">
        <f t="shared" si="4"/>
        <v>0.37788000000000005</v>
      </c>
      <c r="AT11" s="3">
        <f t="shared" si="4"/>
        <v>0.37788</v>
      </c>
      <c r="AU11" s="3">
        <f t="shared" si="4"/>
        <v>0.37788000000000005</v>
      </c>
      <c r="AV11" s="3">
        <f t="shared" si="4"/>
        <v>0.37788</v>
      </c>
      <c r="AW11" s="3">
        <f t="shared" si="4"/>
        <v>0.37788</v>
      </c>
      <c r="AX11" s="3">
        <f t="shared" si="4"/>
        <v>0.37788</v>
      </c>
      <c r="AY11" s="3">
        <f t="shared" si="4"/>
        <v>0.37788</v>
      </c>
      <c r="AZ11" s="3">
        <f t="shared" si="4"/>
        <v>0.37788</v>
      </c>
      <c r="BA11" s="3">
        <f t="shared" si="4"/>
        <v>0.37788</v>
      </c>
    </row>
    <row r="12" spans="1:53" s="5" customFormat="1" ht="18.75" customHeight="1" thickBot="1">
      <c r="A12" s="36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</row>
    <row r="13" spans="1:53" s="5" customFormat="1" ht="18.75" customHeight="1" thickTop="1">
      <c r="A13" s="35" t="s">
        <v>16</v>
      </c>
      <c r="B13" s="25" t="s">
        <v>4</v>
      </c>
      <c r="C13" s="26">
        <f>C8*10%/10</f>
        <v>5.526000000000001</v>
      </c>
      <c r="D13" s="26">
        <f>D8*10%/10</f>
        <v>5.182</v>
      </c>
      <c r="E13" s="26">
        <f>E8*10%/10</f>
        <v>5.142000000000001</v>
      </c>
      <c r="F13" s="26">
        <f>F8*10%/10</f>
        <v>5.208</v>
      </c>
      <c r="G13" s="26">
        <f>G8*5%/10</f>
        <v>2.5225</v>
      </c>
      <c r="H13" s="26">
        <f>H8*10%/10</f>
        <v>5.065</v>
      </c>
      <c r="I13" s="26">
        <f aca="true" t="shared" si="5" ref="I13:BA13">I8*10%/10</f>
        <v>5.014</v>
      </c>
      <c r="J13" s="26">
        <f t="shared" si="5"/>
        <v>5.128</v>
      </c>
      <c r="K13" s="26">
        <f t="shared" si="5"/>
        <v>5.21</v>
      </c>
      <c r="L13" s="26">
        <f t="shared" si="5"/>
        <v>5.135</v>
      </c>
      <c r="M13" s="26">
        <f t="shared" si="5"/>
        <v>5.112</v>
      </c>
      <c r="N13" s="26">
        <f t="shared" si="5"/>
        <v>5.087000000000001</v>
      </c>
      <c r="O13" s="26">
        <f t="shared" si="5"/>
        <v>7.002000000000001</v>
      </c>
      <c r="P13" s="26">
        <f t="shared" si="5"/>
        <v>6.8950000000000005</v>
      </c>
      <c r="Q13" s="26">
        <f t="shared" si="5"/>
        <v>6.911</v>
      </c>
      <c r="R13" s="26">
        <f t="shared" si="5"/>
        <v>5.381</v>
      </c>
      <c r="S13" s="26">
        <f t="shared" si="5"/>
        <v>5.390000000000001</v>
      </c>
      <c r="T13" s="26">
        <f t="shared" si="5"/>
        <v>4.476000000000001</v>
      </c>
      <c r="U13" s="26">
        <f t="shared" si="5"/>
        <v>3.8590000000000004</v>
      </c>
      <c r="V13" s="26">
        <f t="shared" si="5"/>
        <v>4.41</v>
      </c>
      <c r="W13" s="26">
        <f t="shared" si="5"/>
        <v>5.103</v>
      </c>
      <c r="X13" s="26">
        <f t="shared" si="5"/>
        <v>4.380000000000001</v>
      </c>
      <c r="Y13" s="26">
        <f t="shared" si="5"/>
        <v>4.456</v>
      </c>
      <c r="Z13" s="26">
        <f t="shared" si="5"/>
        <v>5.259</v>
      </c>
      <c r="AA13" s="26">
        <f t="shared" si="5"/>
        <v>6.997000000000002</v>
      </c>
      <c r="AB13" s="26">
        <f t="shared" si="5"/>
        <v>3.2640000000000002</v>
      </c>
      <c r="AC13" s="26">
        <f t="shared" si="5"/>
        <v>3.379</v>
      </c>
      <c r="AD13" s="26">
        <f t="shared" si="5"/>
        <v>7.117</v>
      </c>
      <c r="AE13" s="26">
        <f t="shared" si="5"/>
        <v>3.284</v>
      </c>
      <c r="AF13" s="26">
        <f t="shared" si="5"/>
        <v>7.031000000000001</v>
      </c>
      <c r="AG13" s="26">
        <f t="shared" si="5"/>
        <v>3.2990000000000004</v>
      </c>
      <c r="AH13" s="26">
        <f t="shared" si="5"/>
        <v>3.849</v>
      </c>
      <c r="AI13" s="26">
        <f t="shared" si="5"/>
        <v>2.1340000000000003</v>
      </c>
      <c r="AJ13" s="26">
        <f t="shared" si="5"/>
        <v>5.329</v>
      </c>
      <c r="AK13" s="26">
        <f t="shared" si="5"/>
        <v>6.208</v>
      </c>
      <c r="AL13" s="26">
        <f>AL8*8%/10</f>
        <v>5.0504</v>
      </c>
      <c r="AM13" s="26">
        <f t="shared" si="5"/>
        <v>6.228</v>
      </c>
      <c r="AN13" s="26">
        <f t="shared" si="5"/>
        <v>6.315</v>
      </c>
      <c r="AO13" s="26">
        <f t="shared" si="5"/>
        <v>5.151000000000001</v>
      </c>
      <c r="AP13" s="26">
        <f t="shared" si="5"/>
        <v>5.183</v>
      </c>
      <c r="AQ13" s="26">
        <f t="shared" si="5"/>
        <v>5.144</v>
      </c>
      <c r="AR13" s="26">
        <f t="shared" si="5"/>
        <v>6.621</v>
      </c>
      <c r="AS13" s="26">
        <f t="shared" si="5"/>
        <v>5.572000000000001</v>
      </c>
      <c r="AT13" s="26">
        <f t="shared" si="5"/>
        <v>5.051</v>
      </c>
      <c r="AU13" s="26">
        <f t="shared" si="5"/>
        <v>5.17</v>
      </c>
      <c r="AV13" s="26">
        <f t="shared" si="5"/>
        <v>7.24</v>
      </c>
      <c r="AW13" s="26">
        <f t="shared" si="5"/>
        <v>5.038</v>
      </c>
      <c r="AX13" s="26">
        <f t="shared" si="5"/>
        <v>4.9670000000000005</v>
      </c>
      <c r="AY13" s="26">
        <f t="shared" si="5"/>
        <v>7.5920000000000005</v>
      </c>
      <c r="AZ13" s="26">
        <f t="shared" si="5"/>
        <v>7.517</v>
      </c>
      <c r="BA13" s="26">
        <f t="shared" si="5"/>
        <v>7.502000000000001</v>
      </c>
    </row>
    <row r="14" spans="1:53" s="5" customFormat="1" ht="18.75" customHeight="1">
      <c r="A14" s="35"/>
      <c r="B14" s="19" t="s">
        <v>13</v>
      </c>
      <c r="C14" s="3">
        <f aca="true" t="shared" si="6" ref="C14:H14">2281.73*C13</f>
        <v>12608.839980000002</v>
      </c>
      <c r="D14" s="3">
        <f t="shared" si="6"/>
        <v>11823.924860000001</v>
      </c>
      <c r="E14" s="3">
        <f t="shared" si="6"/>
        <v>11732.655660000002</v>
      </c>
      <c r="F14" s="3">
        <f t="shared" si="6"/>
        <v>11883.24984</v>
      </c>
      <c r="G14" s="3">
        <f t="shared" si="6"/>
        <v>5755.663925</v>
      </c>
      <c r="H14" s="3">
        <f t="shared" si="6"/>
        <v>11556.96245</v>
      </c>
      <c r="I14" s="3">
        <f aca="true" t="shared" si="7" ref="I14:BA14">2281.73*I13</f>
        <v>11440.59422</v>
      </c>
      <c r="J14" s="3">
        <f t="shared" si="7"/>
        <v>11700.711440000001</v>
      </c>
      <c r="K14" s="3">
        <f t="shared" si="7"/>
        <v>11887.8133</v>
      </c>
      <c r="L14" s="3">
        <f t="shared" si="7"/>
        <v>11716.68355</v>
      </c>
      <c r="M14" s="3">
        <f t="shared" si="7"/>
        <v>11664.20376</v>
      </c>
      <c r="N14" s="3">
        <f t="shared" si="7"/>
        <v>11607.160510000002</v>
      </c>
      <c r="O14" s="3">
        <f t="shared" si="7"/>
        <v>15976.673460000002</v>
      </c>
      <c r="P14" s="3">
        <f t="shared" si="7"/>
        <v>15732.52835</v>
      </c>
      <c r="Q14" s="3">
        <f t="shared" si="7"/>
        <v>15769.03603</v>
      </c>
      <c r="R14" s="3">
        <f t="shared" si="7"/>
        <v>12277.98913</v>
      </c>
      <c r="S14" s="3">
        <f t="shared" si="7"/>
        <v>12298.524700000002</v>
      </c>
      <c r="T14" s="3">
        <f t="shared" si="7"/>
        <v>10213.023480000002</v>
      </c>
      <c r="U14" s="3">
        <f t="shared" si="7"/>
        <v>8805.196070000002</v>
      </c>
      <c r="V14" s="3">
        <f t="shared" si="7"/>
        <v>10062.4293</v>
      </c>
      <c r="W14" s="3">
        <f t="shared" si="7"/>
        <v>11643.66819</v>
      </c>
      <c r="X14" s="3">
        <f t="shared" si="7"/>
        <v>9993.977400000002</v>
      </c>
      <c r="Y14" s="3">
        <f t="shared" si="7"/>
        <v>10167.38888</v>
      </c>
      <c r="Z14" s="3">
        <f t="shared" si="7"/>
        <v>11999.61807</v>
      </c>
      <c r="AA14" s="3">
        <f t="shared" si="7"/>
        <v>15965.264810000004</v>
      </c>
      <c r="AB14" s="3">
        <f t="shared" si="7"/>
        <v>7447.566720000001</v>
      </c>
      <c r="AC14" s="3">
        <f t="shared" si="7"/>
        <v>7709.9656700000005</v>
      </c>
      <c r="AD14" s="3">
        <f t="shared" si="7"/>
        <v>16239.07241</v>
      </c>
      <c r="AE14" s="3">
        <f t="shared" si="7"/>
        <v>7493.201319999999</v>
      </c>
      <c r="AF14" s="3">
        <f t="shared" si="7"/>
        <v>16042.843630000001</v>
      </c>
      <c r="AG14" s="3">
        <f t="shared" si="7"/>
        <v>7527.427270000001</v>
      </c>
      <c r="AH14" s="3">
        <f t="shared" si="7"/>
        <v>8782.378770000001</v>
      </c>
      <c r="AI14" s="3">
        <f t="shared" si="7"/>
        <v>4869.21182</v>
      </c>
      <c r="AJ14" s="3">
        <f t="shared" si="7"/>
        <v>12159.33917</v>
      </c>
      <c r="AK14" s="3">
        <f t="shared" si="7"/>
        <v>14164.97984</v>
      </c>
      <c r="AL14" s="3">
        <f t="shared" si="7"/>
        <v>11523.649191999999</v>
      </c>
      <c r="AM14" s="3">
        <f t="shared" si="7"/>
        <v>14210.61444</v>
      </c>
      <c r="AN14" s="3">
        <f t="shared" si="7"/>
        <v>14409.124950000001</v>
      </c>
      <c r="AO14" s="3">
        <f t="shared" si="7"/>
        <v>11753.191230000002</v>
      </c>
      <c r="AP14" s="3">
        <f t="shared" si="7"/>
        <v>11826.20659</v>
      </c>
      <c r="AQ14" s="3">
        <f t="shared" si="7"/>
        <v>11737.21912</v>
      </c>
      <c r="AR14" s="3">
        <f t="shared" si="7"/>
        <v>15107.334330000002</v>
      </c>
      <c r="AS14" s="3">
        <f t="shared" si="7"/>
        <v>12713.799560000003</v>
      </c>
      <c r="AT14" s="3">
        <f t="shared" si="7"/>
        <v>11525.01823</v>
      </c>
      <c r="AU14" s="3">
        <f t="shared" si="7"/>
        <v>11796.5441</v>
      </c>
      <c r="AV14" s="3">
        <f t="shared" si="7"/>
        <v>16519.7252</v>
      </c>
      <c r="AW14" s="3">
        <f t="shared" si="7"/>
        <v>11495.35574</v>
      </c>
      <c r="AX14" s="3">
        <f t="shared" si="7"/>
        <v>11333.352910000001</v>
      </c>
      <c r="AY14" s="3">
        <f t="shared" si="7"/>
        <v>17322.89416</v>
      </c>
      <c r="AZ14" s="3">
        <f t="shared" si="7"/>
        <v>17151.76441</v>
      </c>
      <c r="BA14" s="3">
        <f t="shared" si="7"/>
        <v>17117.538460000003</v>
      </c>
    </row>
    <row r="15" spans="1:53" s="5" customFormat="1" ht="18.75" customHeight="1">
      <c r="A15" s="35"/>
      <c r="B15" s="19" t="s">
        <v>2</v>
      </c>
      <c r="C15" s="3">
        <f aca="true" t="shared" si="8" ref="C15:H15">C14/C7/12</f>
        <v>1.901441666666667</v>
      </c>
      <c r="D15" s="3">
        <f t="shared" si="8"/>
        <v>1.9014416666666667</v>
      </c>
      <c r="E15" s="3">
        <f t="shared" si="8"/>
        <v>1.901441666666667</v>
      </c>
      <c r="F15" s="3">
        <f t="shared" si="8"/>
        <v>1.901441666666667</v>
      </c>
      <c r="G15" s="3">
        <f t="shared" si="8"/>
        <v>0.9507208333333333</v>
      </c>
      <c r="H15" s="3">
        <f t="shared" si="8"/>
        <v>1.901441666666667</v>
      </c>
      <c r="I15" s="3">
        <f aca="true" t="shared" si="9" ref="I15:BA15">I14/I7/12</f>
        <v>1.901441666666667</v>
      </c>
      <c r="J15" s="3">
        <f t="shared" si="9"/>
        <v>1.901441666666667</v>
      </c>
      <c r="K15" s="3">
        <f t="shared" si="9"/>
        <v>1.9014416666666667</v>
      </c>
      <c r="L15" s="3">
        <f t="shared" si="9"/>
        <v>1.9014416666666667</v>
      </c>
      <c r="M15" s="3">
        <f t="shared" si="9"/>
        <v>1.9014416666666667</v>
      </c>
      <c r="N15" s="3">
        <f t="shared" si="9"/>
        <v>1.901441666666667</v>
      </c>
      <c r="O15" s="3">
        <f t="shared" si="9"/>
        <v>1.9014416666666667</v>
      </c>
      <c r="P15" s="3">
        <f t="shared" si="9"/>
        <v>1.9014416666666667</v>
      </c>
      <c r="Q15" s="3">
        <f t="shared" si="9"/>
        <v>1.9014416666666667</v>
      </c>
      <c r="R15" s="3">
        <f t="shared" si="9"/>
        <v>1.9014416666666667</v>
      </c>
      <c r="S15" s="3">
        <f t="shared" si="9"/>
        <v>1.901441666666667</v>
      </c>
      <c r="T15" s="3">
        <f t="shared" si="9"/>
        <v>1.901441666666667</v>
      </c>
      <c r="U15" s="3">
        <f t="shared" si="9"/>
        <v>1.9014416666666671</v>
      </c>
      <c r="V15" s="3">
        <f t="shared" si="9"/>
        <v>1.9014416666666667</v>
      </c>
      <c r="W15" s="3">
        <f t="shared" si="9"/>
        <v>1.9014416666666667</v>
      </c>
      <c r="X15" s="3">
        <f t="shared" si="9"/>
        <v>1.901441666666667</v>
      </c>
      <c r="Y15" s="3">
        <f t="shared" si="9"/>
        <v>1.9014416666666667</v>
      </c>
      <c r="Z15" s="3">
        <f t="shared" si="9"/>
        <v>1.901441666666667</v>
      </c>
      <c r="AA15" s="3">
        <f t="shared" si="9"/>
        <v>1.901441666666667</v>
      </c>
      <c r="AB15" s="3">
        <f t="shared" si="9"/>
        <v>1.901441666666667</v>
      </c>
      <c r="AC15" s="3">
        <f t="shared" si="9"/>
        <v>1.901441666666667</v>
      </c>
      <c r="AD15" s="3">
        <f t="shared" si="9"/>
        <v>1.9014416666666667</v>
      </c>
      <c r="AE15" s="3">
        <f t="shared" si="9"/>
        <v>1.9014416666666667</v>
      </c>
      <c r="AF15" s="3">
        <f t="shared" si="9"/>
        <v>1.9014416666666667</v>
      </c>
      <c r="AG15" s="3">
        <f t="shared" si="9"/>
        <v>1.901441666666667</v>
      </c>
      <c r="AH15" s="3">
        <f t="shared" si="9"/>
        <v>1.901441666666667</v>
      </c>
      <c r="AI15" s="3">
        <f t="shared" si="9"/>
        <v>1.901441666666667</v>
      </c>
      <c r="AJ15" s="3">
        <f t="shared" si="9"/>
        <v>1.9014416666666667</v>
      </c>
      <c r="AK15" s="3">
        <f t="shared" si="9"/>
        <v>1.901441666666667</v>
      </c>
      <c r="AL15" s="3">
        <f t="shared" si="9"/>
        <v>1.5211533333333334</v>
      </c>
      <c r="AM15" s="3">
        <f t="shared" si="9"/>
        <v>1.9014416666666667</v>
      </c>
      <c r="AN15" s="3">
        <f t="shared" si="9"/>
        <v>1.901441666666667</v>
      </c>
      <c r="AO15" s="3">
        <f t="shared" si="9"/>
        <v>1.901441666666667</v>
      </c>
      <c r="AP15" s="3">
        <f t="shared" si="9"/>
        <v>1.901441666666667</v>
      </c>
      <c r="AQ15" s="3">
        <f t="shared" si="9"/>
        <v>1.9014416666666667</v>
      </c>
      <c r="AR15" s="3">
        <f t="shared" si="9"/>
        <v>1.901441666666667</v>
      </c>
      <c r="AS15" s="3">
        <f t="shared" si="9"/>
        <v>1.901441666666667</v>
      </c>
      <c r="AT15" s="3">
        <f t="shared" si="9"/>
        <v>1.9014416666666667</v>
      </c>
      <c r="AU15" s="3">
        <f t="shared" si="9"/>
        <v>1.9014416666666667</v>
      </c>
      <c r="AV15" s="3">
        <f t="shared" si="9"/>
        <v>1.9014416666666667</v>
      </c>
      <c r="AW15" s="3">
        <f t="shared" si="9"/>
        <v>1.9014416666666667</v>
      </c>
      <c r="AX15" s="3">
        <f t="shared" si="9"/>
        <v>1.901441666666667</v>
      </c>
      <c r="AY15" s="3">
        <f t="shared" si="9"/>
        <v>1.9014416666666667</v>
      </c>
      <c r="AZ15" s="3">
        <f t="shared" si="9"/>
        <v>1.9014416666666667</v>
      </c>
      <c r="BA15" s="3">
        <f t="shared" si="9"/>
        <v>1.901441666666667</v>
      </c>
    </row>
    <row r="16" spans="1:53" s="5" customFormat="1" ht="18.75" customHeight="1" thickBot="1">
      <c r="A16" s="36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</row>
    <row r="17" spans="1:53" s="28" customFormat="1" ht="18.75" customHeight="1" thickTop="1">
      <c r="A17" s="34" t="s">
        <v>17</v>
      </c>
      <c r="B17" s="21" t="s">
        <v>11</v>
      </c>
      <c r="C17" s="30">
        <v>437.8</v>
      </c>
      <c r="D17" s="30">
        <v>418</v>
      </c>
      <c r="E17" s="30">
        <v>810</v>
      </c>
      <c r="F17" s="31">
        <v>402.8</v>
      </c>
      <c r="G17" s="30">
        <v>404.8</v>
      </c>
      <c r="H17" s="30">
        <v>394.3</v>
      </c>
      <c r="I17" s="30">
        <v>390</v>
      </c>
      <c r="J17" s="30">
        <v>400.2</v>
      </c>
      <c r="K17" s="30">
        <v>400.7</v>
      </c>
      <c r="L17" s="30">
        <v>397.8</v>
      </c>
      <c r="M17" s="30">
        <v>396.4</v>
      </c>
      <c r="N17" s="30">
        <v>398.5</v>
      </c>
      <c r="O17" s="30">
        <v>531.1</v>
      </c>
      <c r="P17" s="30">
        <v>522.4</v>
      </c>
      <c r="Q17" s="30">
        <v>523.9</v>
      </c>
      <c r="R17" s="30">
        <v>419.3</v>
      </c>
      <c r="S17" s="30">
        <v>419.5</v>
      </c>
      <c r="T17" s="30">
        <v>347.2</v>
      </c>
      <c r="U17" s="30">
        <v>296.6</v>
      </c>
      <c r="V17" s="30">
        <v>344.2</v>
      </c>
      <c r="W17" s="30">
        <v>393.6</v>
      </c>
      <c r="X17" s="30">
        <v>341.4</v>
      </c>
      <c r="Y17" s="30">
        <v>353.2</v>
      </c>
      <c r="Z17" s="30">
        <v>400.8</v>
      </c>
      <c r="AA17" s="30">
        <v>528.6</v>
      </c>
      <c r="AB17" s="30">
        <v>246.1</v>
      </c>
      <c r="AC17" s="30">
        <v>254.9</v>
      </c>
      <c r="AD17" s="30">
        <v>530.1</v>
      </c>
      <c r="AE17" s="30">
        <v>247</v>
      </c>
      <c r="AF17" s="30">
        <v>532.8</v>
      </c>
      <c r="AG17" s="30">
        <v>247</v>
      </c>
      <c r="AH17" s="30">
        <v>331.8</v>
      </c>
      <c r="AI17" s="30">
        <v>224.9</v>
      </c>
      <c r="AJ17" s="30">
        <v>438.5</v>
      </c>
      <c r="AK17" s="30">
        <v>450.5</v>
      </c>
      <c r="AL17" s="30">
        <v>467.5</v>
      </c>
      <c r="AM17" s="30">
        <v>454.2</v>
      </c>
      <c r="AN17" s="30">
        <v>446.5</v>
      </c>
      <c r="AO17" s="30">
        <v>392.9</v>
      </c>
      <c r="AP17" s="30">
        <v>625.6</v>
      </c>
      <c r="AQ17" s="30">
        <v>394.3</v>
      </c>
      <c r="AR17" s="30">
        <v>490.4</v>
      </c>
      <c r="AS17" s="30">
        <v>412.4</v>
      </c>
      <c r="AT17" s="30">
        <v>394.8</v>
      </c>
      <c r="AU17" s="30">
        <v>396.4</v>
      </c>
      <c r="AV17" s="30">
        <v>560.3</v>
      </c>
      <c r="AW17" s="30">
        <v>392.3</v>
      </c>
      <c r="AX17" s="30">
        <v>487.2</v>
      </c>
      <c r="AY17" s="30">
        <v>573</v>
      </c>
      <c r="AZ17" s="30">
        <v>573</v>
      </c>
      <c r="BA17" s="30">
        <v>563</v>
      </c>
    </row>
    <row r="18" spans="1:53" s="5" customFormat="1" ht="18.75" customHeight="1">
      <c r="A18" s="35"/>
      <c r="B18" s="22" t="s">
        <v>4</v>
      </c>
      <c r="C18" s="14">
        <f>C17*0.1</f>
        <v>43.78</v>
      </c>
      <c r="D18" s="14">
        <f aca="true" t="shared" si="10" ref="D18:BA18">D17*0.1</f>
        <v>41.800000000000004</v>
      </c>
      <c r="E18" s="14">
        <f t="shared" si="10"/>
        <v>81</v>
      </c>
      <c r="F18" s="14">
        <f t="shared" si="10"/>
        <v>40.28</v>
      </c>
      <c r="G18" s="14">
        <f>G17*0.12</f>
        <v>48.576</v>
      </c>
      <c r="H18" s="14">
        <f t="shared" si="10"/>
        <v>39.43000000000001</v>
      </c>
      <c r="I18" s="14">
        <f t="shared" si="10"/>
        <v>39</v>
      </c>
      <c r="J18" s="14">
        <f t="shared" si="10"/>
        <v>40.02</v>
      </c>
      <c r="K18" s="14">
        <f t="shared" si="10"/>
        <v>40.07</v>
      </c>
      <c r="L18" s="14">
        <f t="shared" si="10"/>
        <v>39.78</v>
      </c>
      <c r="M18" s="14">
        <f t="shared" si="10"/>
        <v>39.64</v>
      </c>
      <c r="N18" s="14">
        <f t="shared" si="10"/>
        <v>39.85</v>
      </c>
      <c r="O18" s="14">
        <f t="shared" si="10"/>
        <v>53.11000000000001</v>
      </c>
      <c r="P18" s="14">
        <f t="shared" si="10"/>
        <v>52.24</v>
      </c>
      <c r="Q18" s="14">
        <f t="shared" si="10"/>
        <v>52.39</v>
      </c>
      <c r="R18" s="14">
        <f t="shared" si="10"/>
        <v>41.93000000000001</v>
      </c>
      <c r="S18" s="14">
        <f t="shared" si="10"/>
        <v>41.95</v>
      </c>
      <c r="T18" s="14">
        <f t="shared" si="10"/>
        <v>34.72</v>
      </c>
      <c r="U18" s="14">
        <f t="shared" si="10"/>
        <v>29.660000000000004</v>
      </c>
      <c r="V18" s="14">
        <f t="shared" si="10"/>
        <v>34.42</v>
      </c>
      <c r="W18" s="14">
        <f t="shared" si="10"/>
        <v>39.36000000000001</v>
      </c>
      <c r="X18" s="14">
        <f t="shared" si="10"/>
        <v>34.14</v>
      </c>
      <c r="Y18" s="14">
        <f t="shared" si="10"/>
        <v>35.32</v>
      </c>
      <c r="Z18" s="14">
        <f t="shared" si="10"/>
        <v>40.080000000000005</v>
      </c>
      <c r="AA18" s="14">
        <f t="shared" si="10"/>
        <v>52.86000000000001</v>
      </c>
      <c r="AB18" s="14">
        <f t="shared" si="10"/>
        <v>24.61</v>
      </c>
      <c r="AC18" s="14">
        <f t="shared" si="10"/>
        <v>25.490000000000002</v>
      </c>
      <c r="AD18" s="14">
        <f t="shared" si="10"/>
        <v>53.010000000000005</v>
      </c>
      <c r="AE18" s="14">
        <f t="shared" si="10"/>
        <v>24.700000000000003</v>
      </c>
      <c r="AF18" s="14">
        <f t="shared" si="10"/>
        <v>53.28</v>
      </c>
      <c r="AG18" s="14">
        <f t="shared" si="10"/>
        <v>24.700000000000003</v>
      </c>
      <c r="AH18" s="14">
        <f t="shared" si="10"/>
        <v>33.18</v>
      </c>
      <c r="AI18" s="14">
        <f>AI17*0.08</f>
        <v>17.992</v>
      </c>
      <c r="AJ18" s="14">
        <f t="shared" si="10"/>
        <v>43.85</v>
      </c>
      <c r="AK18" s="14">
        <f t="shared" si="10"/>
        <v>45.050000000000004</v>
      </c>
      <c r="AL18" s="14">
        <f>AL17*0.12</f>
        <v>56.1</v>
      </c>
      <c r="AM18" s="14">
        <f t="shared" si="10"/>
        <v>45.42</v>
      </c>
      <c r="AN18" s="14">
        <f>AN17*0.12</f>
        <v>53.58</v>
      </c>
      <c r="AO18" s="14">
        <f t="shared" si="10"/>
        <v>39.29</v>
      </c>
      <c r="AP18" s="14">
        <f>AP17*0.08</f>
        <v>50.048</v>
      </c>
      <c r="AQ18" s="14">
        <f t="shared" si="10"/>
        <v>39.43000000000001</v>
      </c>
      <c r="AR18" s="14">
        <f t="shared" si="10"/>
        <v>49.04</v>
      </c>
      <c r="AS18" s="14">
        <f t="shared" si="10"/>
        <v>41.24</v>
      </c>
      <c r="AT18" s="14">
        <f t="shared" si="10"/>
        <v>39.480000000000004</v>
      </c>
      <c r="AU18" s="14">
        <f t="shared" si="10"/>
        <v>39.64</v>
      </c>
      <c r="AV18" s="14">
        <f t="shared" si="10"/>
        <v>56.03</v>
      </c>
      <c r="AW18" s="14">
        <f t="shared" si="10"/>
        <v>39.230000000000004</v>
      </c>
      <c r="AX18" s="14">
        <f t="shared" si="10"/>
        <v>48.72</v>
      </c>
      <c r="AY18" s="14">
        <f t="shared" si="10"/>
        <v>57.300000000000004</v>
      </c>
      <c r="AZ18" s="14">
        <f t="shared" si="10"/>
        <v>57.300000000000004</v>
      </c>
      <c r="BA18" s="14">
        <f t="shared" si="10"/>
        <v>56.300000000000004</v>
      </c>
    </row>
    <row r="19" spans="1:53" s="5" customFormat="1" ht="18.75" customHeight="1">
      <c r="A19" s="35"/>
      <c r="B19" s="19" t="s">
        <v>13</v>
      </c>
      <c r="C19" s="2">
        <f aca="true" t="shared" si="11" ref="C19:H19">445.14*C18</f>
        <v>19488.2292</v>
      </c>
      <c r="D19" s="2">
        <f t="shared" si="11"/>
        <v>18606.852000000003</v>
      </c>
      <c r="E19" s="2">
        <f t="shared" si="11"/>
        <v>36056.34</v>
      </c>
      <c r="F19" s="2">
        <f t="shared" si="11"/>
        <v>17930.2392</v>
      </c>
      <c r="G19" s="2">
        <f t="shared" si="11"/>
        <v>21623.12064</v>
      </c>
      <c r="H19" s="2">
        <f t="shared" si="11"/>
        <v>17551.8702</v>
      </c>
      <c r="I19" s="2">
        <f aca="true" t="shared" si="12" ref="I19:BA19">445.14*I18</f>
        <v>17360.46</v>
      </c>
      <c r="J19" s="2">
        <f t="shared" si="12"/>
        <v>17814.502800000002</v>
      </c>
      <c r="K19" s="2">
        <f t="shared" si="12"/>
        <v>17836.7598</v>
      </c>
      <c r="L19" s="2">
        <f t="shared" si="12"/>
        <v>17707.6692</v>
      </c>
      <c r="M19" s="2">
        <f t="shared" si="12"/>
        <v>17645.3496</v>
      </c>
      <c r="N19" s="2">
        <f t="shared" si="12"/>
        <v>17738.829</v>
      </c>
      <c r="O19" s="2">
        <f t="shared" si="12"/>
        <v>23641.385400000003</v>
      </c>
      <c r="P19" s="2">
        <f t="shared" si="12"/>
        <v>23254.1136</v>
      </c>
      <c r="Q19" s="2">
        <f t="shared" si="12"/>
        <v>23320.8846</v>
      </c>
      <c r="R19" s="2">
        <f t="shared" si="12"/>
        <v>18664.720200000003</v>
      </c>
      <c r="S19" s="2">
        <f t="shared" si="12"/>
        <v>18673.623</v>
      </c>
      <c r="T19" s="2">
        <f t="shared" si="12"/>
        <v>15455.260799999998</v>
      </c>
      <c r="U19" s="2">
        <f t="shared" si="12"/>
        <v>13202.852400000002</v>
      </c>
      <c r="V19" s="2">
        <f t="shared" si="12"/>
        <v>15321.7188</v>
      </c>
      <c r="W19" s="2">
        <f t="shared" si="12"/>
        <v>17520.710400000004</v>
      </c>
      <c r="X19" s="2">
        <f t="shared" si="12"/>
        <v>15197.0796</v>
      </c>
      <c r="Y19" s="2">
        <f t="shared" si="12"/>
        <v>15722.344799999999</v>
      </c>
      <c r="Z19" s="2">
        <f t="shared" si="12"/>
        <v>17841.2112</v>
      </c>
      <c r="AA19" s="2">
        <f t="shared" si="12"/>
        <v>23530.100400000003</v>
      </c>
      <c r="AB19" s="2">
        <f t="shared" si="12"/>
        <v>10954.8954</v>
      </c>
      <c r="AC19" s="2">
        <f t="shared" si="12"/>
        <v>11346.6186</v>
      </c>
      <c r="AD19" s="2">
        <f t="shared" si="12"/>
        <v>23596.8714</v>
      </c>
      <c r="AE19" s="2">
        <f t="shared" si="12"/>
        <v>10994.958</v>
      </c>
      <c r="AF19" s="2">
        <f t="shared" si="12"/>
        <v>23717.0592</v>
      </c>
      <c r="AG19" s="2">
        <f t="shared" si="12"/>
        <v>10994.958</v>
      </c>
      <c r="AH19" s="2">
        <f t="shared" si="12"/>
        <v>14769.7452</v>
      </c>
      <c r="AI19" s="2">
        <f t="shared" si="12"/>
        <v>8008.95888</v>
      </c>
      <c r="AJ19" s="2">
        <f t="shared" si="12"/>
        <v>19519.389</v>
      </c>
      <c r="AK19" s="2">
        <f t="shared" si="12"/>
        <v>20053.557</v>
      </c>
      <c r="AL19" s="2">
        <f t="shared" si="12"/>
        <v>24972.354</v>
      </c>
      <c r="AM19" s="2">
        <f t="shared" si="12"/>
        <v>20218.2588</v>
      </c>
      <c r="AN19" s="2">
        <f t="shared" si="12"/>
        <v>23850.601199999997</v>
      </c>
      <c r="AO19" s="2">
        <f t="shared" si="12"/>
        <v>17489.5506</v>
      </c>
      <c r="AP19" s="2">
        <f t="shared" si="12"/>
        <v>22278.36672</v>
      </c>
      <c r="AQ19" s="2">
        <f t="shared" si="12"/>
        <v>17551.8702</v>
      </c>
      <c r="AR19" s="2">
        <f t="shared" si="12"/>
        <v>21829.6656</v>
      </c>
      <c r="AS19" s="2">
        <f t="shared" si="12"/>
        <v>18357.5736</v>
      </c>
      <c r="AT19" s="2">
        <f t="shared" si="12"/>
        <v>17574.127200000003</v>
      </c>
      <c r="AU19" s="2">
        <f t="shared" si="12"/>
        <v>17645.3496</v>
      </c>
      <c r="AV19" s="2">
        <f t="shared" si="12"/>
        <v>24941.194199999998</v>
      </c>
      <c r="AW19" s="2">
        <f t="shared" si="12"/>
        <v>17462.842200000003</v>
      </c>
      <c r="AX19" s="2">
        <f t="shared" si="12"/>
        <v>21687.2208</v>
      </c>
      <c r="AY19" s="2">
        <f t="shared" si="12"/>
        <v>25506.522</v>
      </c>
      <c r="AZ19" s="2">
        <f t="shared" si="12"/>
        <v>25506.522</v>
      </c>
      <c r="BA19" s="2">
        <f t="shared" si="12"/>
        <v>25061.382</v>
      </c>
    </row>
    <row r="20" spans="1:53" s="5" customFormat="1" ht="18.75" customHeight="1">
      <c r="A20" s="35"/>
      <c r="B20" s="19" t="s">
        <v>2</v>
      </c>
      <c r="C20" s="3">
        <f aca="true" t="shared" si="13" ref="C20:H20">C19/C7/12</f>
        <v>2.938869163952226</v>
      </c>
      <c r="D20" s="3">
        <f t="shared" si="13"/>
        <v>2.9922250096487844</v>
      </c>
      <c r="E20" s="3">
        <f t="shared" si="13"/>
        <v>5.843436406067677</v>
      </c>
      <c r="F20" s="3">
        <f t="shared" si="13"/>
        <v>2.8690218894009223</v>
      </c>
      <c r="G20" s="3">
        <f t="shared" si="13"/>
        <v>3.571708067393459</v>
      </c>
      <c r="H20" s="3">
        <f t="shared" si="13"/>
        <v>2.887770681145114</v>
      </c>
      <c r="I20" s="3">
        <f aca="true" t="shared" si="14" ref="I20:BA20">I19/I7/12</f>
        <v>2.885331072995612</v>
      </c>
      <c r="J20" s="3">
        <f t="shared" si="14"/>
        <v>2.8949725039001564</v>
      </c>
      <c r="K20" s="3">
        <f t="shared" si="14"/>
        <v>2.8529686180422265</v>
      </c>
      <c r="L20" s="3">
        <f t="shared" si="14"/>
        <v>2.873688607594937</v>
      </c>
      <c r="M20" s="3">
        <f t="shared" si="14"/>
        <v>2.876458920187794</v>
      </c>
      <c r="N20" s="3">
        <f t="shared" si="14"/>
        <v>2.9059086888146255</v>
      </c>
      <c r="O20" s="3">
        <f t="shared" si="14"/>
        <v>2.8136467437874892</v>
      </c>
      <c r="P20" s="3">
        <f t="shared" si="14"/>
        <v>2.8105044234952867</v>
      </c>
      <c r="Q20" s="3">
        <f t="shared" si="14"/>
        <v>2.812048979887136</v>
      </c>
      <c r="R20" s="3">
        <f t="shared" si="14"/>
        <v>2.890528433376696</v>
      </c>
      <c r="S20" s="3">
        <f t="shared" si="14"/>
        <v>2.887078385899814</v>
      </c>
      <c r="T20" s="3">
        <f t="shared" si="14"/>
        <v>2.877431635388739</v>
      </c>
      <c r="U20" s="3">
        <f t="shared" si="14"/>
        <v>2.851095361492615</v>
      </c>
      <c r="V20" s="3">
        <f t="shared" si="14"/>
        <v>2.895260544217687</v>
      </c>
      <c r="W20" s="3">
        <f t="shared" si="14"/>
        <v>2.861178130511464</v>
      </c>
      <c r="X20" s="3">
        <f t="shared" si="14"/>
        <v>2.8913773972602734</v>
      </c>
      <c r="Y20" s="3">
        <f t="shared" si="14"/>
        <v>2.9402948833034106</v>
      </c>
      <c r="Z20" s="3">
        <f t="shared" si="14"/>
        <v>2.8270918425556193</v>
      </c>
      <c r="AA20" s="3">
        <f t="shared" si="14"/>
        <v>2.8024034586251254</v>
      </c>
      <c r="AB20" s="3">
        <f t="shared" si="14"/>
        <v>2.796899356617647</v>
      </c>
      <c r="AC20" s="3">
        <f t="shared" si="14"/>
        <v>2.798317697543652</v>
      </c>
      <c r="AD20" s="3">
        <f t="shared" si="14"/>
        <v>2.7629702824223688</v>
      </c>
      <c r="AE20" s="3">
        <f t="shared" si="14"/>
        <v>2.7900319732034107</v>
      </c>
      <c r="AF20" s="3">
        <f t="shared" si="14"/>
        <v>2.8110106670459394</v>
      </c>
      <c r="AG20" s="3">
        <f t="shared" si="14"/>
        <v>2.777346165504699</v>
      </c>
      <c r="AH20" s="3">
        <f t="shared" si="14"/>
        <v>3.1977451286048324</v>
      </c>
      <c r="AI20" s="3">
        <f t="shared" si="14"/>
        <v>3.1275222118088095</v>
      </c>
      <c r="AJ20" s="3">
        <f t="shared" si="14"/>
        <v>3.0523845937324077</v>
      </c>
      <c r="AK20" s="3">
        <f t="shared" si="14"/>
        <v>2.6918971488402064</v>
      </c>
      <c r="AL20" s="3">
        <f t="shared" si="14"/>
        <v>3.2964192935213052</v>
      </c>
      <c r="AM20" s="3">
        <f t="shared" si="14"/>
        <v>2.7052904624277456</v>
      </c>
      <c r="AN20" s="3">
        <f t="shared" si="14"/>
        <v>3.147347743467933</v>
      </c>
      <c r="AO20" s="3">
        <f t="shared" si="14"/>
        <v>2.8294749563191606</v>
      </c>
      <c r="AP20" s="3">
        <f t="shared" si="14"/>
        <v>3.5819613351340926</v>
      </c>
      <c r="AQ20" s="3">
        <f t="shared" si="14"/>
        <v>2.8434211702954904</v>
      </c>
      <c r="AR20" s="3">
        <f t="shared" si="14"/>
        <v>2.7475287720888084</v>
      </c>
      <c r="AS20" s="3">
        <f t="shared" si="14"/>
        <v>2.7455093323761663</v>
      </c>
      <c r="AT20" s="3">
        <f t="shared" si="14"/>
        <v>2.8994468422094637</v>
      </c>
      <c r="AU20" s="3">
        <f t="shared" si="14"/>
        <v>2.8441891682785303</v>
      </c>
      <c r="AV20" s="3">
        <f t="shared" si="14"/>
        <v>2.870763604972375</v>
      </c>
      <c r="AW20" s="3">
        <f t="shared" si="14"/>
        <v>2.888520940849544</v>
      </c>
      <c r="AX20" s="3">
        <f t="shared" si="14"/>
        <v>3.6385512381719347</v>
      </c>
      <c r="AY20" s="3">
        <f t="shared" si="14"/>
        <v>2.799714831401475</v>
      </c>
      <c r="AZ20" s="3">
        <f t="shared" si="14"/>
        <v>2.8276486630304642</v>
      </c>
      <c r="BA20" s="3">
        <f t="shared" si="14"/>
        <v>2.783855638496401</v>
      </c>
    </row>
    <row r="21" spans="1:53" s="5" customFormat="1" ht="18.75" customHeight="1" thickBot="1">
      <c r="A21" s="36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</row>
    <row r="22" spans="1:53" s="5" customFormat="1" ht="18.75" customHeight="1" thickTop="1">
      <c r="A22" s="34" t="s">
        <v>18</v>
      </c>
      <c r="B22" s="18" t="s">
        <v>4</v>
      </c>
      <c r="C22" s="27">
        <f>C8*0.25%</f>
        <v>1.3815000000000002</v>
      </c>
      <c r="D22" s="27">
        <f>D8*0.25%</f>
        <v>1.2955</v>
      </c>
      <c r="E22" s="27">
        <f>E8*0.25%</f>
        <v>1.2855</v>
      </c>
      <c r="F22" s="27">
        <f>F8*0.25%</f>
        <v>1.3019999999999998</v>
      </c>
      <c r="G22" s="27">
        <f>G8*0.15%</f>
        <v>0.75675</v>
      </c>
      <c r="H22" s="27">
        <f>H8*0.25%</f>
        <v>1.26625</v>
      </c>
      <c r="I22" s="27">
        <f aca="true" t="shared" si="15" ref="I22:BA22">I8*0.25%</f>
        <v>1.2535</v>
      </c>
      <c r="J22" s="27">
        <f t="shared" si="15"/>
        <v>1.2819999999999998</v>
      </c>
      <c r="K22" s="27">
        <f t="shared" si="15"/>
        <v>1.3025</v>
      </c>
      <c r="L22" s="27">
        <f t="shared" si="15"/>
        <v>1.28375</v>
      </c>
      <c r="M22" s="27">
        <f t="shared" si="15"/>
        <v>1.278</v>
      </c>
      <c r="N22" s="27">
        <f t="shared" si="15"/>
        <v>1.27175</v>
      </c>
      <c r="O22" s="27">
        <f t="shared" si="15"/>
        <v>1.7505000000000002</v>
      </c>
      <c r="P22" s="27">
        <f t="shared" si="15"/>
        <v>1.7237500000000001</v>
      </c>
      <c r="Q22" s="27">
        <f t="shared" si="15"/>
        <v>1.7277500000000001</v>
      </c>
      <c r="R22" s="27">
        <f t="shared" si="15"/>
        <v>1.34525</v>
      </c>
      <c r="S22" s="27">
        <f t="shared" si="15"/>
        <v>1.3475</v>
      </c>
      <c r="T22" s="27">
        <f t="shared" si="15"/>
        <v>1.119</v>
      </c>
      <c r="U22" s="27">
        <f t="shared" si="15"/>
        <v>0.96475</v>
      </c>
      <c r="V22" s="27">
        <f t="shared" si="15"/>
        <v>1.1025</v>
      </c>
      <c r="W22" s="27">
        <f t="shared" si="15"/>
        <v>1.2757500000000002</v>
      </c>
      <c r="X22" s="27">
        <f t="shared" si="15"/>
        <v>1.095</v>
      </c>
      <c r="Y22" s="27">
        <f t="shared" si="15"/>
        <v>1.114</v>
      </c>
      <c r="Z22" s="27">
        <f t="shared" si="15"/>
        <v>1.3147499999999999</v>
      </c>
      <c r="AA22" s="27">
        <f t="shared" si="15"/>
        <v>1.7492500000000002</v>
      </c>
      <c r="AB22" s="27">
        <f t="shared" si="15"/>
        <v>0.816</v>
      </c>
      <c r="AC22" s="27">
        <f t="shared" si="15"/>
        <v>0.84475</v>
      </c>
      <c r="AD22" s="27">
        <f t="shared" si="15"/>
        <v>1.7792500000000002</v>
      </c>
      <c r="AE22" s="27">
        <f t="shared" si="15"/>
        <v>0.821</v>
      </c>
      <c r="AF22" s="27">
        <f t="shared" si="15"/>
        <v>1.7577500000000001</v>
      </c>
      <c r="AG22" s="27">
        <f>AG8*0.15%</f>
        <v>0.49484999999999996</v>
      </c>
      <c r="AH22" s="27">
        <f t="shared" si="15"/>
        <v>0.9622499999999999</v>
      </c>
      <c r="AI22" s="27">
        <f t="shared" si="15"/>
        <v>0.5335</v>
      </c>
      <c r="AJ22" s="27">
        <f t="shared" si="15"/>
        <v>1.33225</v>
      </c>
      <c r="AK22" s="27">
        <f t="shared" si="15"/>
        <v>1.5519999999999998</v>
      </c>
      <c r="AL22" s="27">
        <f t="shared" si="15"/>
        <v>1.57825</v>
      </c>
      <c r="AM22" s="27">
        <f t="shared" si="15"/>
        <v>1.557</v>
      </c>
      <c r="AN22" s="27">
        <f t="shared" si="15"/>
        <v>1.57875</v>
      </c>
      <c r="AO22" s="27">
        <f t="shared" si="15"/>
        <v>1.2877500000000002</v>
      </c>
      <c r="AP22" s="27">
        <f t="shared" si="15"/>
        <v>1.29575</v>
      </c>
      <c r="AQ22" s="27">
        <f t="shared" si="15"/>
        <v>1.286</v>
      </c>
      <c r="AR22" s="27">
        <f t="shared" si="15"/>
        <v>1.65525</v>
      </c>
      <c r="AS22" s="27">
        <f t="shared" si="15"/>
        <v>1.3930000000000002</v>
      </c>
      <c r="AT22" s="27">
        <f t="shared" si="15"/>
        <v>1.26275</v>
      </c>
      <c r="AU22" s="27">
        <f t="shared" si="15"/>
        <v>1.2925</v>
      </c>
      <c r="AV22" s="27">
        <f t="shared" si="15"/>
        <v>1.81</v>
      </c>
      <c r="AW22" s="27">
        <f t="shared" si="15"/>
        <v>1.2595</v>
      </c>
      <c r="AX22" s="27">
        <f t="shared" si="15"/>
        <v>1.24175</v>
      </c>
      <c r="AY22" s="27">
        <f t="shared" si="15"/>
        <v>1.8980000000000001</v>
      </c>
      <c r="AZ22" s="27">
        <f t="shared" si="15"/>
        <v>1.87925</v>
      </c>
      <c r="BA22" s="27">
        <f t="shared" si="15"/>
        <v>1.8755000000000002</v>
      </c>
    </row>
    <row r="23" spans="1:53" s="5" customFormat="1" ht="18.75" customHeight="1">
      <c r="A23" s="35"/>
      <c r="B23" s="19" t="s">
        <v>13</v>
      </c>
      <c r="C23" s="14">
        <f aca="true" t="shared" si="16" ref="C23:H23">71.18*C22</f>
        <v>98.33517000000002</v>
      </c>
      <c r="D23" s="14">
        <f t="shared" si="16"/>
        <v>92.21369000000001</v>
      </c>
      <c r="E23" s="14">
        <f t="shared" si="16"/>
        <v>91.50189000000002</v>
      </c>
      <c r="F23" s="14">
        <f t="shared" si="16"/>
        <v>92.67636</v>
      </c>
      <c r="G23" s="14">
        <f t="shared" si="16"/>
        <v>53.86546500000001</v>
      </c>
      <c r="H23" s="14">
        <f t="shared" si="16"/>
        <v>90.13167500000002</v>
      </c>
      <c r="I23" s="14">
        <f aca="true" t="shared" si="17" ref="I23:BA23">71.18*I22</f>
        <v>89.22413000000002</v>
      </c>
      <c r="J23" s="14">
        <f t="shared" si="17"/>
        <v>91.25276</v>
      </c>
      <c r="K23" s="14">
        <f t="shared" si="17"/>
        <v>92.71195</v>
      </c>
      <c r="L23" s="14">
        <f t="shared" si="17"/>
        <v>91.377325</v>
      </c>
      <c r="M23" s="14">
        <f t="shared" si="17"/>
        <v>90.96804000000002</v>
      </c>
      <c r="N23" s="14">
        <f t="shared" si="17"/>
        <v>90.523165</v>
      </c>
      <c r="O23" s="14">
        <f t="shared" si="17"/>
        <v>124.60059000000003</v>
      </c>
      <c r="P23" s="14">
        <f t="shared" si="17"/>
        <v>122.69652500000002</v>
      </c>
      <c r="Q23" s="14">
        <f t="shared" si="17"/>
        <v>122.98124500000002</v>
      </c>
      <c r="R23" s="14">
        <f t="shared" si="17"/>
        <v>95.75489500000002</v>
      </c>
      <c r="S23" s="14">
        <f t="shared" si="17"/>
        <v>95.91505000000001</v>
      </c>
      <c r="T23" s="14">
        <f t="shared" si="17"/>
        <v>79.65042000000001</v>
      </c>
      <c r="U23" s="14">
        <f t="shared" si="17"/>
        <v>68.670905</v>
      </c>
      <c r="V23" s="14">
        <f t="shared" si="17"/>
        <v>78.47595000000001</v>
      </c>
      <c r="W23" s="14">
        <f t="shared" si="17"/>
        <v>90.80788500000003</v>
      </c>
      <c r="X23" s="14">
        <f t="shared" si="17"/>
        <v>77.94210000000001</v>
      </c>
      <c r="Y23" s="14">
        <f t="shared" si="17"/>
        <v>79.29452000000002</v>
      </c>
      <c r="Z23" s="14">
        <f t="shared" si="17"/>
        <v>93.583905</v>
      </c>
      <c r="AA23" s="14">
        <f t="shared" si="17"/>
        <v>124.51161500000002</v>
      </c>
      <c r="AB23" s="14">
        <f t="shared" si="17"/>
        <v>58.08288</v>
      </c>
      <c r="AC23" s="14">
        <f t="shared" si="17"/>
        <v>60.12930500000001</v>
      </c>
      <c r="AD23" s="14">
        <f t="shared" si="17"/>
        <v>126.64701500000002</v>
      </c>
      <c r="AE23" s="14">
        <f t="shared" si="17"/>
        <v>58.43878</v>
      </c>
      <c r="AF23" s="14">
        <f t="shared" si="17"/>
        <v>125.11664500000002</v>
      </c>
      <c r="AG23" s="14">
        <f t="shared" si="17"/>
        <v>35.223423</v>
      </c>
      <c r="AH23" s="14">
        <f t="shared" si="17"/>
        <v>68.49295500000001</v>
      </c>
      <c r="AI23" s="14">
        <f t="shared" si="17"/>
        <v>37.97453</v>
      </c>
      <c r="AJ23" s="14">
        <f t="shared" si="17"/>
        <v>94.829555</v>
      </c>
      <c r="AK23" s="14">
        <f t="shared" si="17"/>
        <v>110.47136</v>
      </c>
      <c r="AL23" s="14">
        <f t="shared" si="17"/>
        <v>112.33983500000001</v>
      </c>
      <c r="AM23" s="14">
        <f t="shared" si="17"/>
        <v>110.82726000000001</v>
      </c>
      <c r="AN23" s="14">
        <f t="shared" si="17"/>
        <v>112.37542500000002</v>
      </c>
      <c r="AO23" s="14">
        <f t="shared" si="17"/>
        <v>91.66204500000002</v>
      </c>
      <c r="AP23" s="14">
        <f t="shared" si="17"/>
        <v>92.231485</v>
      </c>
      <c r="AQ23" s="14">
        <f t="shared" si="17"/>
        <v>91.53748000000002</v>
      </c>
      <c r="AR23" s="14">
        <f t="shared" si="17"/>
        <v>117.82069500000001</v>
      </c>
      <c r="AS23" s="14">
        <f t="shared" si="17"/>
        <v>99.15374000000003</v>
      </c>
      <c r="AT23" s="14">
        <f t="shared" si="17"/>
        <v>89.88254500000001</v>
      </c>
      <c r="AU23" s="14">
        <f t="shared" si="17"/>
        <v>92.00015</v>
      </c>
      <c r="AV23" s="14">
        <f t="shared" si="17"/>
        <v>128.8358</v>
      </c>
      <c r="AW23" s="14">
        <f t="shared" si="17"/>
        <v>89.65121</v>
      </c>
      <c r="AX23" s="14">
        <f t="shared" si="17"/>
        <v>88.387765</v>
      </c>
      <c r="AY23" s="14">
        <f t="shared" si="17"/>
        <v>135.09964000000002</v>
      </c>
      <c r="AZ23" s="14">
        <f t="shared" si="17"/>
        <v>133.765015</v>
      </c>
      <c r="BA23" s="14">
        <f t="shared" si="17"/>
        <v>133.49809000000002</v>
      </c>
    </row>
    <row r="24" spans="1:53" s="5" customFormat="1" ht="18.75" customHeight="1">
      <c r="A24" s="35"/>
      <c r="B24" s="19" t="s">
        <v>2</v>
      </c>
      <c r="C24" s="14">
        <f aca="true" t="shared" si="18" ref="C24:H24">C23/C7/12</f>
        <v>0.01482916666666667</v>
      </c>
      <c r="D24" s="14">
        <f t="shared" si="18"/>
        <v>0.01482916666666667</v>
      </c>
      <c r="E24" s="14">
        <f t="shared" si="18"/>
        <v>0.01482916666666667</v>
      </c>
      <c r="F24" s="14">
        <f t="shared" si="18"/>
        <v>0.01482916666666667</v>
      </c>
      <c r="G24" s="14">
        <f t="shared" si="18"/>
        <v>0.008897500000000001</v>
      </c>
      <c r="H24" s="14">
        <f t="shared" si="18"/>
        <v>0.01482916666666667</v>
      </c>
      <c r="I24" s="14">
        <f aca="true" t="shared" si="19" ref="I24:BA24">I23/I7/12</f>
        <v>0.014829166666666671</v>
      </c>
      <c r="J24" s="14">
        <f t="shared" si="19"/>
        <v>0.014829166666666666</v>
      </c>
      <c r="K24" s="14">
        <f t="shared" si="19"/>
        <v>0.014829166666666666</v>
      </c>
      <c r="L24" s="14">
        <f t="shared" si="19"/>
        <v>0.014829166666666666</v>
      </c>
      <c r="M24" s="14">
        <f t="shared" si="19"/>
        <v>0.01482916666666667</v>
      </c>
      <c r="N24" s="14">
        <f t="shared" si="19"/>
        <v>0.01482916666666667</v>
      </c>
      <c r="O24" s="14">
        <f t="shared" si="19"/>
        <v>0.01482916666666667</v>
      </c>
      <c r="P24" s="14">
        <f t="shared" si="19"/>
        <v>0.01482916666666667</v>
      </c>
      <c r="Q24" s="14">
        <f t="shared" si="19"/>
        <v>0.01482916666666667</v>
      </c>
      <c r="R24" s="14">
        <f t="shared" si="19"/>
        <v>0.01482916666666667</v>
      </c>
      <c r="S24" s="14">
        <f t="shared" si="19"/>
        <v>0.01482916666666667</v>
      </c>
      <c r="T24" s="14">
        <f t="shared" si="19"/>
        <v>0.01482916666666667</v>
      </c>
      <c r="U24" s="14">
        <f t="shared" si="19"/>
        <v>0.01482916666666667</v>
      </c>
      <c r="V24" s="14">
        <f t="shared" si="19"/>
        <v>0.01482916666666667</v>
      </c>
      <c r="W24" s="14">
        <f t="shared" si="19"/>
        <v>0.014829166666666671</v>
      </c>
      <c r="X24" s="14">
        <f t="shared" si="19"/>
        <v>0.01482916666666667</v>
      </c>
      <c r="Y24" s="14">
        <f t="shared" si="19"/>
        <v>0.01482916666666667</v>
      </c>
      <c r="Z24" s="14">
        <f t="shared" si="19"/>
        <v>0.014829166666666666</v>
      </c>
      <c r="AA24" s="14">
        <f t="shared" si="19"/>
        <v>0.01482916666666667</v>
      </c>
      <c r="AB24" s="14">
        <f t="shared" si="19"/>
        <v>0.01482916666666667</v>
      </c>
      <c r="AC24" s="14">
        <f t="shared" si="19"/>
        <v>0.014829166666666671</v>
      </c>
      <c r="AD24" s="14">
        <f t="shared" si="19"/>
        <v>0.01482916666666667</v>
      </c>
      <c r="AE24" s="14">
        <f t="shared" si="19"/>
        <v>0.01482916666666667</v>
      </c>
      <c r="AF24" s="14">
        <f t="shared" si="19"/>
        <v>0.01482916666666667</v>
      </c>
      <c r="AG24" s="14">
        <f t="shared" si="19"/>
        <v>0.008897500000000001</v>
      </c>
      <c r="AH24" s="14">
        <f t="shared" si="19"/>
        <v>0.01482916666666667</v>
      </c>
      <c r="AI24" s="14">
        <f t="shared" si="19"/>
        <v>0.014829166666666666</v>
      </c>
      <c r="AJ24" s="14">
        <f t="shared" si="19"/>
        <v>0.014829166666666666</v>
      </c>
      <c r="AK24" s="14">
        <f t="shared" si="19"/>
        <v>0.01482916666666667</v>
      </c>
      <c r="AL24" s="14">
        <f t="shared" si="19"/>
        <v>0.01482916666666667</v>
      </c>
      <c r="AM24" s="14">
        <f t="shared" si="19"/>
        <v>0.01482916666666667</v>
      </c>
      <c r="AN24" s="14">
        <f t="shared" si="19"/>
        <v>0.01482916666666667</v>
      </c>
      <c r="AO24" s="14">
        <f t="shared" si="19"/>
        <v>0.01482916666666667</v>
      </c>
      <c r="AP24" s="14">
        <f t="shared" si="19"/>
        <v>0.01482916666666667</v>
      </c>
      <c r="AQ24" s="14">
        <f t="shared" si="19"/>
        <v>0.014829166666666671</v>
      </c>
      <c r="AR24" s="14">
        <f t="shared" si="19"/>
        <v>0.01482916666666667</v>
      </c>
      <c r="AS24" s="14">
        <f t="shared" si="19"/>
        <v>0.01482916666666667</v>
      </c>
      <c r="AT24" s="14">
        <f t="shared" si="19"/>
        <v>0.014829166666666666</v>
      </c>
      <c r="AU24" s="14">
        <f t="shared" si="19"/>
        <v>0.014829166666666666</v>
      </c>
      <c r="AV24" s="14">
        <f t="shared" si="19"/>
        <v>0.014829166666666666</v>
      </c>
      <c r="AW24" s="14">
        <f t="shared" si="19"/>
        <v>0.014829166666666666</v>
      </c>
      <c r="AX24" s="14">
        <f t="shared" si="19"/>
        <v>0.014829166666666666</v>
      </c>
      <c r="AY24" s="14">
        <f t="shared" si="19"/>
        <v>0.01482916666666667</v>
      </c>
      <c r="AZ24" s="14">
        <f t="shared" si="19"/>
        <v>0.014829166666666666</v>
      </c>
      <c r="BA24" s="14">
        <f t="shared" si="19"/>
        <v>0.01482916666666667</v>
      </c>
    </row>
    <row r="25" spans="1:53" s="5" customFormat="1" ht="18.75" customHeight="1" thickBot="1">
      <c r="A25" s="36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</row>
    <row r="26" spans="1:53" s="5" customFormat="1" ht="18.75" customHeight="1" thickTop="1">
      <c r="A26" s="34" t="s">
        <v>19</v>
      </c>
      <c r="B26" s="18" t="s">
        <v>5</v>
      </c>
      <c r="C26" s="15">
        <f>C8*0.7%</f>
        <v>3.8682</v>
      </c>
      <c r="D26" s="15">
        <f>D8*0.7%</f>
        <v>3.6273999999999997</v>
      </c>
      <c r="E26" s="15">
        <f>E8*0.7%</f>
        <v>3.5994</v>
      </c>
      <c r="F26" s="15">
        <f>F8*0.7%</f>
        <v>3.6455999999999995</v>
      </c>
      <c r="G26" s="15">
        <f>G8*0.5%</f>
        <v>2.5225</v>
      </c>
      <c r="H26" s="15">
        <f>H8*0.7%</f>
        <v>3.5454999999999997</v>
      </c>
      <c r="I26" s="15">
        <f aca="true" t="shared" si="20" ref="I26:BA26">I8*0.7%</f>
        <v>3.5097999999999994</v>
      </c>
      <c r="J26" s="15">
        <f t="shared" si="20"/>
        <v>3.5895999999999995</v>
      </c>
      <c r="K26" s="15">
        <f t="shared" si="20"/>
        <v>3.647</v>
      </c>
      <c r="L26" s="15">
        <f t="shared" si="20"/>
        <v>3.5944999999999996</v>
      </c>
      <c r="M26" s="15">
        <f t="shared" si="20"/>
        <v>3.5783999999999994</v>
      </c>
      <c r="N26" s="15">
        <f t="shared" si="20"/>
        <v>3.5608999999999997</v>
      </c>
      <c r="O26" s="15">
        <f t="shared" si="20"/>
        <v>4.9014</v>
      </c>
      <c r="P26" s="15">
        <f t="shared" si="20"/>
        <v>4.826499999999999</v>
      </c>
      <c r="Q26" s="15">
        <f t="shared" si="20"/>
        <v>4.8377</v>
      </c>
      <c r="R26" s="15">
        <f t="shared" si="20"/>
        <v>3.7666999999999997</v>
      </c>
      <c r="S26" s="15">
        <f t="shared" si="20"/>
        <v>3.7729999999999997</v>
      </c>
      <c r="T26" s="15">
        <f t="shared" si="20"/>
        <v>3.1332</v>
      </c>
      <c r="U26" s="15">
        <f t="shared" si="20"/>
        <v>2.7012999999999994</v>
      </c>
      <c r="V26" s="15">
        <f t="shared" si="20"/>
        <v>3.0869999999999997</v>
      </c>
      <c r="W26" s="15">
        <f t="shared" si="20"/>
        <v>3.5721</v>
      </c>
      <c r="X26" s="15">
        <f t="shared" si="20"/>
        <v>3.066</v>
      </c>
      <c r="Y26" s="15">
        <f t="shared" si="20"/>
        <v>3.1191999999999998</v>
      </c>
      <c r="Z26" s="15">
        <f t="shared" si="20"/>
        <v>3.6812999999999994</v>
      </c>
      <c r="AA26" s="15">
        <f t="shared" si="20"/>
        <v>4.8979</v>
      </c>
      <c r="AB26" s="15">
        <f t="shared" si="20"/>
        <v>2.2847999999999997</v>
      </c>
      <c r="AC26" s="15">
        <f t="shared" si="20"/>
        <v>2.3652999999999995</v>
      </c>
      <c r="AD26" s="15">
        <f t="shared" si="20"/>
        <v>4.9818999999999996</v>
      </c>
      <c r="AE26" s="15">
        <f t="shared" si="20"/>
        <v>2.2987999999999995</v>
      </c>
      <c r="AF26" s="15">
        <f t="shared" si="20"/>
        <v>4.9216999999999995</v>
      </c>
      <c r="AG26" s="15">
        <f t="shared" si="20"/>
        <v>2.3092999999999995</v>
      </c>
      <c r="AH26" s="15">
        <f t="shared" si="20"/>
        <v>2.6942999999999997</v>
      </c>
      <c r="AI26" s="15">
        <f t="shared" si="20"/>
        <v>1.4937999999999998</v>
      </c>
      <c r="AJ26" s="15">
        <f t="shared" si="20"/>
        <v>3.7302999999999993</v>
      </c>
      <c r="AK26" s="15">
        <f t="shared" si="20"/>
        <v>4.345599999999999</v>
      </c>
      <c r="AL26" s="15">
        <f t="shared" si="20"/>
        <v>4.419099999999999</v>
      </c>
      <c r="AM26" s="15">
        <f t="shared" si="20"/>
        <v>4.3595999999999995</v>
      </c>
      <c r="AN26" s="15">
        <f t="shared" si="20"/>
        <v>4.4205</v>
      </c>
      <c r="AO26" s="15">
        <f t="shared" si="20"/>
        <v>3.6056999999999997</v>
      </c>
      <c r="AP26" s="15">
        <f t="shared" si="20"/>
        <v>3.6280999999999994</v>
      </c>
      <c r="AQ26" s="15">
        <f t="shared" si="20"/>
        <v>3.6007999999999996</v>
      </c>
      <c r="AR26" s="15">
        <f t="shared" si="20"/>
        <v>4.6347</v>
      </c>
      <c r="AS26" s="15">
        <f t="shared" si="20"/>
        <v>3.9004</v>
      </c>
      <c r="AT26" s="15">
        <f t="shared" si="20"/>
        <v>3.5357</v>
      </c>
      <c r="AU26" s="15">
        <f t="shared" si="20"/>
        <v>3.6189999999999998</v>
      </c>
      <c r="AV26" s="15">
        <f t="shared" si="20"/>
        <v>5.068</v>
      </c>
      <c r="AW26" s="15">
        <f t="shared" si="20"/>
        <v>3.5265999999999997</v>
      </c>
      <c r="AX26" s="15">
        <f t="shared" si="20"/>
        <v>3.4768999999999997</v>
      </c>
      <c r="AY26" s="15">
        <f t="shared" si="20"/>
        <v>5.3144</v>
      </c>
      <c r="AZ26" s="15">
        <f t="shared" si="20"/>
        <v>5.2619</v>
      </c>
      <c r="BA26" s="15">
        <f t="shared" si="20"/>
        <v>5.251399999999999</v>
      </c>
    </row>
    <row r="27" spans="1:53" s="5" customFormat="1" ht="18.75" customHeight="1">
      <c r="A27" s="35"/>
      <c r="B27" s="19" t="s">
        <v>13</v>
      </c>
      <c r="C27" s="14">
        <f aca="true" t="shared" si="21" ref="C27:H27">45.32*C26</f>
        <v>175.306824</v>
      </c>
      <c r="D27" s="14">
        <f t="shared" si="21"/>
        <v>164.393768</v>
      </c>
      <c r="E27" s="14">
        <f t="shared" si="21"/>
        <v>163.124808</v>
      </c>
      <c r="F27" s="14">
        <f t="shared" si="21"/>
        <v>165.21859199999997</v>
      </c>
      <c r="G27" s="14">
        <f t="shared" si="21"/>
        <v>114.3197</v>
      </c>
      <c r="H27" s="14">
        <f t="shared" si="21"/>
        <v>160.68205999999998</v>
      </c>
      <c r="I27" s="14">
        <f aca="true" t="shared" si="22" ref="I27:BA27">45.32*I26</f>
        <v>159.06413599999996</v>
      </c>
      <c r="J27" s="14">
        <f t="shared" si="22"/>
        <v>162.680672</v>
      </c>
      <c r="K27" s="14">
        <f t="shared" si="22"/>
        <v>165.28204</v>
      </c>
      <c r="L27" s="14">
        <f t="shared" si="22"/>
        <v>162.90274</v>
      </c>
      <c r="M27" s="14">
        <f t="shared" si="22"/>
        <v>162.17308799999998</v>
      </c>
      <c r="N27" s="14">
        <f t="shared" si="22"/>
        <v>161.379988</v>
      </c>
      <c r="O27" s="14">
        <f t="shared" si="22"/>
        <v>222.13144799999998</v>
      </c>
      <c r="P27" s="14">
        <f t="shared" si="22"/>
        <v>218.73697999999996</v>
      </c>
      <c r="Q27" s="14">
        <f t="shared" si="22"/>
        <v>219.244564</v>
      </c>
      <c r="R27" s="14">
        <f t="shared" si="22"/>
        <v>170.706844</v>
      </c>
      <c r="S27" s="14">
        <f t="shared" si="22"/>
        <v>170.99236</v>
      </c>
      <c r="T27" s="14">
        <f t="shared" si="22"/>
        <v>141.996624</v>
      </c>
      <c r="U27" s="14">
        <f t="shared" si="22"/>
        <v>122.42291599999997</v>
      </c>
      <c r="V27" s="14">
        <f t="shared" si="22"/>
        <v>139.90284</v>
      </c>
      <c r="W27" s="14">
        <f t="shared" si="22"/>
        <v>161.887572</v>
      </c>
      <c r="X27" s="14">
        <f t="shared" si="22"/>
        <v>138.95112</v>
      </c>
      <c r="Y27" s="14">
        <f t="shared" si="22"/>
        <v>141.362144</v>
      </c>
      <c r="Z27" s="14">
        <f t="shared" si="22"/>
        <v>166.83651599999996</v>
      </c>
      <c r="AA27" s="14">
        <f t="shared" si="22"/>
        <v>221.972828</v>
      </c>
      <c r="AB27" s="14">
        <f t="shared" si="22"/>
        <v>103.547136</v>
      </c>
      <c r="AC27" s="14">
        <f t="shared" si="22"/>
        <v>107.19539599999997</v>
      </c>
      <c r="AD27" s="14">
        <f t="shared" si="22"/>
        <v>225.77970799999997</v>
      </c>
      <c r="AE27" s="14">
        <f t="shared" si="22"/>
        <v>104.18161599999998</v>
      </c>
      <c r="AF27" s="14">
        <f t="shared" si="22"/>
        <v>223.05144399999998</v>
      </c>
      <c r="AG27" s="14">
        <f t="shared" si="22"/>
        <v>104.65747599999997</v>
      </c>
      <c r="AH27" s="14">
        <f t="shared" si="22"/>
        <v>122.10567599999999</v>
      </c>
      <c r="AI27" s="14">
        <f t="shared" si="22"/>
        <v>67.69901599999999</v>
      </c>
      <c r="AJ27" s="14">
        <f t="shared" si="22"/>
        <v>169.05719599999998</v>
      </c>
      <c r="AK27" s="14">
        <f t="shared" si="22"/>
        <v>196.94259199999996</v>
      </c>
      <c r="AL27" s="14">
        <f t="shared" si="22"/>
        <v>200.27361199999999</v>
      </c>
      <c r="AM27" s="14">
        <f t="shared" si="22"/>
        <v>197.577072</v>
      </c>
      <c r="AN27" s="14">
        <f t="shared" si="22"/>
        <v>200.33705999999998</v>
      </c>
      <c r="AO27" s="14">
        <f t="shared" si="22"/>
        <v>163.41032399999997</v>
      </c>
      <c r="AP27" s="14">
        <f t="shared" si="22"/>
        <v>164.42549199999996</v>
      </c>
      <c r="AQ27" s="14">
        <f t="shared" si="22"/>
        <v>163.18825599999997</v>
      </c>
      <c r="AR27" s="14">
        <f t="shared" si="22"/>
        <v>210.044604</v>
      </c>
      <c r="AS27" s="14">
        <f t="shared" si="22"/>
        <v>176.766128</v>
      </c>
      <c r="AT27" s="14">
        <f t="shared" si="22"/>
        <v>160.237924</v>
      </c>
      <c r="AU27" s="14">
        <f t="shared" si="22"/>
        <v>164.01308</v>
      </c>
      <c r="AV27" s="14">
        <f t="shared" si="22"/>
        <v>229.68176</v>
      </c>
      <c r="AW27" s="14">
        <f t="shared" si="22"/>
        <v>159.82551199999997</v>
      </c>
      <c r="AX27" s="14">
        <f t="shared" si="22"/>
        <v>157.573108</v>
      </c>
      <c r="AY27" s="14">
        <f t="shared" si="22"/>
        <v>240.848608</v>
      </c>
      <c r="AZ27" s="14">
        <f t="shared" si="22"/>
        <v>238.46930799999998</v>
      </c>
      <c r="BA27" s="14">
        <f t="shared" si="22"/>
        <v>237.99344799999997</v>
      </c>
    </row>
    <row r="28" spans="1:53" s="5" customFormat="1" ht="18.75" customHeight="1">
      <c r="A28" s="35"/>
      <c r="B28" s="19" t="s">
        <v>2</v>
      </c>
      <c r="C28" s="14">
        <f aca="true" t="shared" si="23" ref="C28:H28">C27/C7/12</f>
        <v>0.026436666666666667</v>
      </c>
      <c r="D28" s="14">
        <f t="shared" si="23"/>
        <v>0.026436666666666664</v>
      </c>
      <c r="E28" s="14">
        <f t="shared" si="23"/>
        <v>0.026436666666666664</v>
      </c>
      <c r="F28" s="14">
        <f t="shared" si="23"/>
        <v>0.026436666666666664</v>
      </c>
      <c r="G28" s="14">
        <f t="shared" si="23"/>
        <v>0.018883333333333332</v>
      </c>
      <c r="H28" s="14">
        <f t="shared" si="23"/>
        <v>0.026436666666666664</v>
      </c>
      <c r="I28" s="14">
        <f aca="true" t="shared" si="24" ref="I28:BA28">I27/I7/12</f>
        <v>0.026436666666666664</v>
      </c>
      <c r="J28" s="14">
        <f t="shared" si="24"/>
        <v>0.026436666666666667</v>
      </c>
      <c r="K28" s="14">
        <f t="shared" si="24"/>
        <v>0.026436666666666664</v>
      </c>
      <c r="L28" s="14">
        <f t="shared" si="24"/>
        <v>0.026436666666666664</v>
      </c>
      <c r="M28" s="14">
        <f t="shared" si="24"/>
        <v>0.026436666666666664</v>
      </c>
      <c r="N28" s="14">
        <f t="shared" si="24"/>
        <v>0.026436666666666667</v>
      </c>
      <c r="O28" s="14">
        <f t="shared" si="24"/>
        <v>0.026436666666666664</v>
      </c>
      <c r="P28" s="14">
        <f t="shared" si="24"/>
        <v>0.026436666666666664</v>
      </c>
      <c r="Q28" s="14">
        <f t="shared" si="24"/>
        <v>0.026436666666666664</v>
      </c>
      <c r="R28" s="14">
        <f t="shared" si="24"/>
        <v>0.026436666666666664</v>
      </c>
      <c r="S28" s="14">
        <f t="shared" si="24"/>
        <v>0.026436666666666664</v>
      </c>
      <c r="T28" s="14">
        <f t="shared" si="24"/>
        <v>0.026436666666666664</v>
      </c>
      <c r="U28" s="14">
        <f t="shared" si="24"/>
        <v>0.026436666666666664</v>
      </c>
      <c r="V28" s="14">
        <f t="shared" si="24"/>
        <v>0.026436666666666667</v>
      </c>
      <c r="W28" s="14">
        <f t="shared" si="24"/>
        <v>0.026436666666666667</v>
      </c>
      <c r="X28" s="14">
        <f t="shared" si="24"/>
        <v>0.026436666666666667</v>
      </c>
      <c r="Y28" s="14">
        <f t="shared" si="24"/>
        <v>0.026436666666666664</v>
      </c>
      <c r="Z28" s="14">
        <f t="shared" si="24"/>
        <v>0.02643666666666666</v>
      </c>
      <c r="AA28" s="14">
        <f t="shared" si="24"/>
        <v>0.026436666666666664</v>
      </c>
      <c r="AB28" s="14">
        <f t="shared" si="24"/>
        <v>0.026436666666666667</v>
      </c>
      <c r="AC28" s="14">
        <f t="shared" si="24"/>
        <v>0.026436666666666664</v>
      </c>
      <c r="AD28" s="14">
        <f t="shared" si="24"/>
        <v>0.026436666666666664</v>
      </c>
      <c r="AE28" s="14">
        <f t="shared" si="24"/>
        <v>0.026436666666666664</v>
      </c>
      <c r="AF28" s="14">
        <f t="shared" si="24"/>
        <v>0.026436666666666664</v>
      </c>
      <c r="AG28" s="14">
        <f t="shared" si="24"/>
        <v>0.026436666666666664</v>
      </c>
      <c r="AH28" s="14">
        <f t="shared" si="24"/>
        <v>0.026436666666666664</v>
      </c>
      <c r="AI28" s="14">
        <f t="shared" si="24"/>
        <v>0.02643666666666666</v>
      </c>
      <c r="AJ28" s="14">
        <f t="shared" si="24"/>
        <v>0.026436666666666664</v>
      </c>
      <c r="AK28" s="14">
        <f t="shared" si="24"/>
        <v>0.026436666666666664</v>
      </c>
      <c r="AL28" s="14">
        <f t="shared" si="24"/>
        <v>0.026436666666666667</v>
      </c>
      <c r="AM28" s="14">
        <f t="shared" si="24"/>
        <v>0.026436666666666667</v>
      </c>
      <c r="AN28" s="14">
        <f t="shared" si="24"/>
        <v>0.026436666666666664</v>
      </c>
      <c r="AO28" s="14">
        <f t="shared" si="24"/>
        <v>0.02643666666666666</v>
      </c>
      <c r="AP28" s="14">
        <f t="shared" si="24"/>
        <v>0.026436666666666664</v>
      </c>
      <c r="AQ28" s="14">
        <f t="shared" si="24"/>
        <v>0.026436666666666664</v>
      </c>
      <c r="AR28" s="14">
        <f t="shared" si="24"/>
        <v>0.026436666666666664</v>
      </c>
      <c r="AS28" s="14">
        <f t="shared" si="24"/>
        <v>0.026436666666666664</v>
      </c>
      <c r="AT28" s="14">
        <f t="shared" si="24"/>
        <v>0.026436666666666664</v>
      </c>
      <c r="AU28" s="14">
        <f t="shared" si="24"/>
        <v>0.026436666666666667</v>
      </c>
      <c r="AV28" s="14">
        <f t="shared" si="24"/>
        <v>0.026436666666666667</v>
      </c>
      <c r="AW28" s="14">
        <f t="shared" si="24"/>
        <v>0.026436666666666664</v>
      </c>
      <c r="AX28" s="14">
        <f t="shared" si="24"/>
        <v>0.026436666666666664</v>
      </c>
      <c r="AY28" s="14">
        <f t="shared" si="24"/>
        <v>0.026436666666666667</v>
      </c>
      <c r="AZ28" s="14">
        <f t="shared" si="24"/>
        <v>0.026436666666666664</v>
      </c>
      <c r="BA28" s="14">
        <f t="shared" si="24"/>
        <v>0.026436666666666664</v>
      </c>
    </row>
    <row r="29" spans="1:53" s="5" customFormat="1" ht="18.75" customHeight="1" thickBot="1">
      <c r="A29" s="36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</row>
    <row r="30" spans="1:53" s="28" customFormat="1" ht="18.75" customHeight="1" thickTop="1">
      <c r="A30" s="34" t="s">
        <v>20</v>
      </c>
      <c r="B30" s="21" t="s">
        <v>15</v>
      </c>
      <c r="C30" s="29" t="s">
        <v>24</v>
      </c>
      <c r="D30" s="29" t="s">
        <v>24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24</v>
      </c>
      <c r="J30" s="29" t="s">
        <v>24</v>
      </c>
      <c r="K30" s="29" t="s">
        <v>24</v>
      </c>
      <c r="L30" s="29" t="s">
        <v>24</v>
      </c>
      <c r="M30" s="29" t="s">
        <v>24</v>
      </c>
      <c r="N30" s="29" t="s">
        <v>24</v>
      </c>
      <c r="O30" s="29" t="s">
        <v>31</v>
      </c>
      <c r="P30" s="29" t="s">
        <v>31</v>
      </c>
      <c r="Q30" s="29" t="s">
        <v>31</v>
      </c>
      <c r="R30" s="29" t="s">
        <v>24</v>
      </c>
      <c r="S30" s="29" t="s">
        <v>24</v>
      </c>
      <c r="T30" s="29" t="s">
        <v>29</v>
      </c>
      <c r="U30" s="29" t="s">
        <v>28</v>
      </c>
      <c r="V30" s="29" t="s">
        <v>29</v>
      </c>
      <c r="W30" s="29" t="s">
        <v>23</v>
      </c>
      <c r="X30" s="29" t="s">
        <v>29</v>
      </c>
      <c r="Y30" s="29" t="s">
        <v>29</v>
      </c>
      <c r="Z30" s="29" t="s">
        <v>23</v>
      </c>
      <c r="AA30" s="29" t="s">
        <v>33</v>
      </c>
      <c r="AB30" s="29" t="s">
        <v>28</v>
      </c>
      <c r="AC30" s="29" t="s">
        <v>28</v>
      </c>
      <c r="AD30" s="29" t="s">
        <v>33</v>
      </c>
      <c r="AE30" s="29" t="s">
        <v>28</v>
      </c>
      <c r="AF30" s="29" t="s">
        <v>33</v>
      </c>
      <c r="AG30" s="29" t="s">
        <v>28</v>
      </c>
      <c r="AH30" s="29" t="s">
        <v>28</v>
      </c>
      <c r="AI30" s="29" t="s">
        <v>28</v>
      </c>
      <c r="AJ30" s="29" t="s">
        <v>24</v>
      </c>
      <c r="AK30" s="29" t="s">
        <v>22</v>
      </c>
      <c r="AL30" s="29" t="s">
        <v>22</v>
      </c>
      <c r="AM30" s="29" t="s">
        <v>22</v>
      </c>
      <c r="AN30" s="29" t="s">
        <v>22</v>
      </c>
      <c r="AO30" s="29" t="s">
        <v>22</v>
      </c>
      <c r="AP30" s="2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24</v>
      </c>
      <c r="AX30" s="29" t="s">
        <v>22</v>
      </c>
      <c r="AY30" s="29" t="s">
        <v>22</v>
      </c>
      <c r="AZ30" s="29" t="s">
        <v>22</v>
      </c>
      <c r="BA30" s="29" t="s">
        <v>22</v>
      </c>
    </row>
    <row r="31" spans="1:53" s="5" customFormat="1" ht="18.75" customHeight="1">
      <c r="A31" s="35"/>
      <c r="B31" s="23" t="s">
        <v>4</v>
      </c>
      <c r="C31" s="4">
        <f aca="true" t="shared" si="25" ref="C31:H31">C30*8%</f>
        <v>1.28</v>
      </c>
      <c r="D31" s="4">
        <f t="shared" si="25"/>
        <v>1.28</v>
      </c>
      <c r="E31" s="4">
        <f t="shared" si="25"/>
        <v>1.28</v>
      </c>
      <c r="F31" s="4">
        <f t="shared" si="25"/>
        <v>1.28</v>
      </c>
      <c r="G31" s="4">
        <f t="shared" si="25"/>
        <v>1.28</v>
      </c>
      <c r="H31" s="4">
        <f t="shared" si="25"/>
        <v>1.28</v>
      </c>
      <c r="I31" s="4">
        <f aca="true" t="shared" si="26" ref="I31:BA31">I30*8%</f>
        <v>1.28</v>
      </c>
      <c r="J31" s="4">
        <f t="shared" si="26"/>
        <v>1.28</v>
      </c>
      <c r="K31" s="4">
        <f t="shared" si="26"/>
        <v>1.28</v>
      </c>
      <c r="L31" s="4">
        <f t="shared" si="26"/>
        <v>1.28</v>
      </c>
      <c r="M31" s="4">
        <f t="shared" si="26"/>
        <v>1.28</v>
      </c>
      <c r="N31" s="4">
        <f t="shared" si="26"/>
        <v>1.28</v>
      </c>
      <c r="O31" s="4">
        <f t="shared" si="26"/>
        <v>1.6</v>
      </c>
      <c r="P31" s="4">
        <f t="shared" si="26"/>
        <v>1.6</v>
      </c>
      <c r="Q31" s="4">
        <f t="shared" si="26"/>
        <v>1.6</v>
      </c>
      <c r="R31" s="4">
        <f t="shared" si="26"/>
        <v>1.28</v>
      </c>
      <c r="S31" s="4">
        <f t="shared" si="26"/>
        <v>1.28</v>
      </c>
      <c r="T31" s="4">
        <f t="shared" si="26"/>
        <v>1.12</v>
      </c>
      <c r="U31" s="4">
        <f t="shared" si="26"/>
        <v>0.8</v>
      </c>
      <c r="V31" s="4">
        <f t="shared" si="26"/>
        <v>1.12</v>
      </c>
      <c r="W31" s="4">
        <f t="shared" si="26"/>
        <v>0.96</v>
      </c>
      <c r="X31" s="4">
        <f t="shared" si="26"/>
        <v>1.12</v>
      </c>
      <c r="Y31" s="4">
        <f t="shared" si="26"/>
        <v>1.12</v>
      </c>
      <c r="Z31" s="4">
        <f t="shared" si="26"/>
        <v>0.96</v>
      </c>
      <c r="AA31" s="4">
        <f t="shared" si="26"/>
        <v>1.92</v>
      </c>
      <c r="AB31" s="4">
        <f t="shared" si="26"/>
        <v>0.8</v>
      </c>
      <c r="AC31" s="4">
        <f t="shared" si="26"/>
        <v>0.8</v>
      </c>
      <c r="AD31" s="4">
        <f t="shared" si="26"/>
        <v>1.92</v>
      </c>
      <c r="AE31" s="4">
        <f t="shared" si="26"/>
        <v>0.8</v>
      </c>
      <c r="AF31" s="4">
        <f t="shared" si="26"/>
        <v>1.92</v>
      </c>
      <c r="AG31" s="4">
        <f t="shared" si="26"/>
        <v>0.8</v>
      </c>
      <c r="AH31" s="4">
        <f t="shared" si="26"/>
        <v>0.8</v>
      </c>
      <c r="AI31" s="4">
        <f t="shared" si="26"/>
        <v>0.8</v>
      </c>
      <c r="AJ31" s="4">
        <f t="shared" si="26"/>
        <v>1.28</v>
      </c>
      <c r="AK31" s="4">
        <f t="shared" si="26"/>
        <v>0</v>
      </c>
      <c r="AL31" s="4">
        <f t="shared" si="26"/>
        <v>0</v>
      </c>
      <c r="AM31" s="4">
        <f t="shared" si="26"/>
        <v>0</v>
      </c>
      <c r="AN31" s="4">
        <f t="shared" si="26"/>
        <v>0</v>
      </c>
      <c r="AO31" s="4">
        <f t="shared" si="26"/>
        <v>0</v>
      </c>
      <c r="AP31" s="4">
        <f t="shared" si="26"/>
        <v>0</v>
      </c>
      <c r="AQ31" s="4">
        <f t="shared" si="26"/>
        <v>0</v>
      </c>
      <c r="AR31" s="4">
        <f t="shared" si="26"/>
        <v>0</v>
      </c>
      <c r="AS31" s="4">
        <f t="shared" si="26"/>
        <v>0</v>
      </c>
      <c r="AT31" s="4">
        <f t="shared" si="26"/>
        <v>0</v>
      </c>
      <c r="AU31" s="4">
        <f t="shared" si="26"/>
        <v>0</v>
      </c>
      <c r="AV31" s="4">
        <f t="shared" si="26"/>
        <v>0</v>
      </c>
      <c r="AW31" s="4">
        <f t="shared" si="26"/>
        <v>1.28</v>
      </c>
      <c r="AX31" s="4">
        <f t="shared" si="26"/>
        <v>0</v>
      </c>
      <c r="AY31" s="4">
        <f t="shared" si="26"/>
        <v>0</v>
      </c>
      <c r="AZ31" s="4">
        <f t="shared" si="26"/>
        <v>0</v>
      </c>
      <c r="BA31" s="4">
        <f t="shared" si="26"/>
        <v>0</v>
      </c>
    </row>
    <row r="32" spans="1:53" s="5" customFormat="1" ht="18.75" customHeight="1">
      <c r="A32" s="35"/>
      <c r="B32" s="24" t="s">
        <v>1</v>
      </c>
      <c r="C32" s="2">
        <f aca="true" t="shared" si="27" ref="C32:H32">C31*1209.48</f>
        <v>1548.1344000000001</v>
      </c>
      <c r="D32" s="2">
        <f t="shared" si="27"/>
        <v>1548.1344000000001</v>
      </c>
      <c r="E32" s="2">
        <f t="shared" si="27"/>
        <v>1548.1344000000001</v>
      </c>
      <c r="F32" s="2">
        <f t="shared" si="27"/>
        <v>1548.1344000000001</v>
      </c>
      <c r="G32" s="2">
        <f t="shared" si="27"/>
        <v>1548.1344000000001</v>
      </c>
      <c r="H32" s="2">
        <f t="shared" si="27"/>
        <v>1548.1344000000001</v>
      </c>
      <c r="I32" s="2">
        <f aca="true" t="shared" si="28" ref="I32:BA32">I31*1209.48</f>
        <v>1548.1344000000001</v>
      </c>
      <c r="J32" s="2">
        <f t="shared" si="28"/>
        <v>1548.1344000000001</v>
      </c>
      <c r="K32" s="2">
        <f t="shared" si="28"/>
        <v>1548.1344000000001</v>
      </c>
      <c r="L32" s="2">
        <f t="shared" si="28"/>
        <v>1548.1344000000001</v>
      </c>
      <c r="M32" s="2">
        <f t="shared" si="28"/>
        <v>1548.1344000000001</v>
      </c>
      <c r="N32" s="2">
        <f t="shared" si="28"/>
        <v>1548.1344000000001</v>
      </c>
      <c r="O32" s="2">
        <f t="shared" si="28"/>
        <v>1935.1680000000001</v>
      </c>
      <c r="P32" s="2">
        <f t="shared" si="28"/>
        <v>1935.1680000000001</v>
      </c>
      <c r="Q32" s="2">
        <f t="shared" si="28"/>
        <v>1935.1680000000001</v>
      </c>
      <c r="R32" s="2">
        <f t="shared" si="28"/>
        <v>1548.1344000000001</v>
      </c>
      <c r="S32" s="2">
        <f t="shared" si="28"/>
        <v>1548.1344000000001</v>
      </c>
      <c r="T32" s="2">
        <f t="shared" si="28"/>
        <v>1354.6176</v>
      </c>
      <c r="U32" s="2">
        <f t="shared" si="28"/>
        <v>967.5840000000001</v>
      </c>
      <c r="V32" s="2">
        <f t="shared" si="28"/>
        <v>1354.6176</v>
      </c>
      <c r="W32" s="2">
        <f t="shared" si="28"/>
        <v>1161.1008</v>
      </c>
      <c r="X32" s="2">
        <f t="shared" si="28"/>
        <v>1354.6176</v>
      </c>
      <c r="Y32" s="2">
        <f t="shared" si="28"/>
        <v>1354.6176</v>
      </c>
      <c r="Z32" s="2">
        <f t="shared" si="28"/>
        <v>1161.1008</v>
      </c>
      <c r="AA32" s="2">
        <f t="shared" si="28"/>
        <v>2322.2016</v>
      </c>
      <c r="AB32" s="2">
        <f t="shared" si="28"/>
        <v>967.5840000000001</v>
      </c>
      <c r="AC32" s="2">
        <f t="shared" si="28"/>
        <v>967.5840000000001</v>
      </c>
      <c r="AD32" s="2">
        <f t="shared" si="28"/>
        <v>2322.2016</v>
      </c>
      <c r="AE32" s="2">
        <f t="shared" si="28"/>
        <v>967.5840000000001</v>
      </c>
      <c r="AF32" s="2">
        <f t="shared" si="28"/>
        <v>2322.2016</v>
      </c>
      <c r="AG32" s="2">
        <f t="shared" si="28"/>
        <v>967.5840000000001</v>
      </c>
      <c r="AH32" s="2">
        <f t="shared" si="28"/>
        <v>967.5840000000001</v>
      </c>
      <c r="AI32" s="2">
        <f t="shared" si="28"/>
        <v>967.5840000000001</v>
      </c>
      <c r="AJ32" s="2">
        <f t="shared" si="28"/>
        <v>1548.1344000000001</v>
      </c>
      <c r="AK32" s="2">
        <f t="shared" si="28"/>
        <v>0</v>
      </c>
      <c r="AL32" s="2">
        <f t="shared" si="28"/>
        <v>0</v>
      </c>
      <c r="AM32" s="2">
        <f t="shared" si="28"/>
        <v>0</v>
      </c>
      <c r="AN32" s="2">
        <f t="shared" si="28"/>
        <v>0</v>
      </c>
      <c r="AO32" s="2">
        <f t="shared" si="28"/>
        <v>0</v>
      </c>
      <c r="AP32" s="2">
        <f t="shared" si="28"/>
        <v>0</v>
      </c>
      <c r="AQ32" s="2">
        <f t="shared" si="28"/>
        <v>0</v>
      </c>
      <c r="AR32" s="2">
        <f t="shared" si="28"/>
        <v>0</v>
      </c>
      <c r="AS32" s="2">
        <f t="shared" si="28"/>
        <v>0</v>
      </c>
      <c r="AT32" s="2">
        <f t="shared" si="28"/>
        <v>0</v>
      </c>
      <c r="AU32" s="2">
        <f t="shared" si="28"/>
        <v>0</v>
      </c>
      <c r="AV32" s="2">
        <f t="shared" si="28"/>
        <v>0</v>
      </c>
      <c r="AW32" s="2">
        <f t="shared" si="28"/>
        <v>1548.1344000000001</v>
      </c>
      <c r="AX32" s="2">
        <f t="shared" si="28"/>
        <v>0</v>
      </c>
      <c r="AY32" s="2">
        <f t="shared" si="28"/>
        <v>0</v>
      </c>
      <c r="AZ32" s="2">
        <f t="shared" si="28"/>
        <v>0</v>
      </c>
      <c r="BA32" s="2">
        <f t="shared" si="28"/>
        <v>0</v>
      </c>
    </row>
    <row r="33" spans="1:53" s="5" customFormat="1" ht="18.75" customHeight="1">
      <c r="A33" s="35"/>
      <c r="B33" s="24" t="s">
        <v>2</v>
      </c>
      <c r="C33" s="3">
        <f aca="true" t="shared" si="29" ref="C33:H33">C32/C7</f>
        <v>2.8015461454940285</v>
      </c>
      <c r="D33" s="3">
        <f t="shared" si="29"/>
        <v>2.9875229641065224</v>
      </c>
      <c r="E33" s="3">
        <f t="shared" si="29"/>
        <v>3.0107631271878645</v>
      </c>
      <c r="F33" s="3">
        <f t="shared" si="29"/>
        <v>2.9726082949308763</v>
      </c>
      <c r="G33" s="3">
        <f t="shared" si="29"/>
        <v>3.068650941526264</v>
      </c>
      <c r="H33" s="3">
        <f t="shared" si="29"/>
        <v>3.05653385982231</v>
      </c>
      <c r="I33" s="3">
        <f aca="true" t="shared" si="30" ref="I33:BA33">I32/I7</f>
        <v>3.087623454327882</v>
      </c>
      <c r="J33" s="3">
        <f t="shared" si="30"/>
        <v>3.018982839313573</v>
      </c>
      <c r="K33" s="3">
        <f t="shared" si="30"/>
        <v>2.9714671785028792</v>
      </c>
      <c r="L33" s="3">
        <f t="shared" si="30"/>
        <v>3.0148673807205455</v>
      </c>
      <c r="M33" s="3">
        <f t="shared" si="30"/>
        <v>3.0284319248826295</v>
      </c>
      <c r="N33" s="3">
        <f t="shared" si="30"/>
        <v>3.0433151169648127</v>
      </c>
      <c r="O33" s="3">
        <f t="shared" si="30"/>
        <v>2.7637360754070266</v>
      </c>
      <c r="P33" s="3">
        <f t="shared" si="30"/>
        <v>2.8066250906453956</v>
      </c>
      <c r="Q33" s="3">
        <f t="shared" si="30"/>
        <v>2.800127333236869</v>
      </c>
      <c r="R33" s="3">
        <f t="shared" si="30"/>
        <v>2.877038468686118</v>
      </c>
      <c r="S33" s="3">
        <f t="shared" si="30"/>
        <v>2.8722345083487943</v>
      </c>
      <c r="T33" s="3">
        <f t="shared" si="30"/>
        <v>3.026402144772118</v>
      </c>
      <c r="U33" s="3">
        <f t="shared" si="30"/>
        <v>2.507343871469293</v>
      </c>
      <c r="V33" s="3">
        <f t="shared" si="30"/>
        <v>3.0716952380952383</v>
      </c>
      <c r="W33" s="3">
        <f t="shared" si="30"/>
        <v>2.2753298059964724</v>
      </c>
      <c r="X33" s="3">
        <f t="shared" si="30"/>
        <v>3.0927342465753425</v>
      </c>
      <c r="Y33" s="3">
        <f t="shared" si="30"/>
        <v>3.0399856373429084</v>
      </c>
      <c r="Z33" s="3">
        <f t="shared" si="30"/>
        <v>2.2078357102110666</v>
      </c>
      <c r="AA33" s="3">
        <f t="shared" si="30"/>
        <v>3.3188532228097753</v>
      </c>
      <c r="AB33" s="3">
        <f t="shared" si="30"/>
        <v>2.9644117647058827</v>
      </c>
      <c r="AC33" s="3">
        <f t="shared" si="30"/>
        <v>2.8635217519976326</v>
      </c>
      <c r="AD33" s="3">
        <f t="shared" si="30"/>
        <v>3.262893915975832</v>
      </c>
      <c r="AE33" s="3">
        <f t="shared" si="30"/>
        <v>2.9463580998781977</v>
      </c>
      <c r="AF33" s="3">
        <f t="shared" si="30"/>
        <v>3.302804153036552</v>
      </c>
      <c r="AG33" s="3">
        <f t="shared" si="30"/>
        <v>2.932961503485905</v>
      </c>
      <c r="AH33" s="3">
        <f t="shared" si="30"/>
        <v>2.5138581449727204</v>
      </c>
      <c r="AI33" s="3">
        <f t="shared" si="30"/>
        <v>4.534133083411434</v>
      </c>
      <c r="AJ33" s="3">
        <f t="shared" si="30"/>
        <v>2.905112403828111</v>
      </c>
      <c r="AK33" s="3">
        <f t="shared" si="30"/>
        <v>0</v>
      </c>
      <c r="AL33" s="3">
        <f t="shared" si="30"/>
        <v>0</v>
      </c>
      <c r="AM33" s="3">
        <f t="shared" si="30"/>
        <v>0</v>
      </c>
      <c r="AN33" s="3">
        <f t="shared" si="30"/>
        <v>0</v>
      </c>
      <c r="AO33" s="3">
        <f t="shared" si="30"/>
        <v>0</v>
      </c>
      <c r="AP33" s="3">
        <f t="shared" si="30"/>
        <v>0</v>
      </c>
      <c r="AQ33" s="3">
        <f t="shared" si="30"/>
        <v>0</v>
      </c>
      <c r="AR33" s="3">
        <f t="shared" si="30"/>
        <v>0</v>
      </c>
      <c r="AS33" s="3">
        <f t="shared" si="30"/>
        <v>0</v>
      </c>
      <c r="AT33" s="3">
        <f t="shared" si="30"/>
        <v>0</v>
      </c>
      <c r="AU33" s="3">
        <f t="shared" si="30"/>
        <v>0</v>
      </c>
      <c r="AV33" s="3">
        <f t="shared" si="30"/>
        <v>0</v>
      </c>
      <c r="AW33" s="3">
        <f t="shared" si="30"/>
        <v>3.0729146486701073</v>
      </c>
      <c r="AX33" s="3">
        <f t="shared" si="30"/>
        <v>0</v>
      </c>
      <c r="AY33" s="3">
        <f t="shared" si="30"/>
        <v>0</v>
      </c>
      <c r="AZ33" s="3">
        <f t="shared" si="30"/>
        <v>0</v>
      </c>
      <c r="BA33" s="3">
        <f t="shared" si="30"/>
        <v>0</v>
      </c>
    </row>
    <row r="34" spans="1:53" s="5" customFormat="1" ht="18.75" customHeight="1" thickBot="1">
      <c r="A34" s="36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</row>
    <row r="35" spans="1:53" s="10" customFormat="1" ht="18.75" customHeight="1" thickTop="1">
      <c r="A35" s="37" t="s">
        <v>12</v>
      </c>
      <c r="B35" s="38"/>
      <c r="C35" s="16">
        <f aca="true" t="shared" si="31" ref="C35:H35">C10+C14+C19+C23+C27+C32</f>
        <v>36424.643430000004</v>
      </c>
      <c r="D35" s="16">
        <f t="shared" si="31"/>
        <v>34585.327710000005</v>
      </c>
      <c r="E35" s="16">
        <f t="shared" si="31"/>
        <v>51923.42751</v>
      </c>
      <c r="F35" s="16">
        <f t="shared" si="31"/>
        <v>33981.11724000001</v>
      </c>
      <c r="G35" s="16">
        <f t="shared" si="31"/>
        <v>30620.227809999997</v>
      </c>
      <c r="H35" s="16">
        <f t="shared" si="31"/>
        <v>32183.755585</v>
      </c>
      <c r="I35" s="16">
        <f aca="true" t="shared" si="32" ref="I35:BA35">I10+I14+I19+I23+I27+I32</f>
        <v>31860.603766</v>
      </c>
      <c r="J35" s="16">
        <f t="shared" si="32"/>
        <v>33642.60444</v>
      </c>
      <c r="K35" s="16">
        <f t="shared" si="32"/>
        <v>33893.20725</v>
      </c>
      <c r="L35" s="16">
        <f t="shared" si="32"/>
        <v>33555.263775</v>
      </c>
      <c r="M35" s="16">
        <f t="shared" si="32"/>
        <v>33428.89596</v>
      </c>
      <c r="N35" s="16">
        <f t="shared" si="32"/>
        <v>33452.75773500001</v>
      </c>
      <c r="O35" s="16">
        <f t="shared" si="32"/>
        <v>45075.057810000006</v>
      </c>
      <c r="P35" s="16">
        <f t="shared" si="32"/>
        <v>44389.822575</v>
      </c>
      <c r="Q35" s="16">
        <f t="shared" si="32"/>
        <v>44501.14885500001</v>
      </c>
      <c r="R35" s="16">
        <f t="shared" si="32"/>
        <v>35197.352205</v>
      </c>
      <c r="S35" s="16">
        <f t="shared" si="32"/>
        <v>35231.317350000005</v>
      </c>
      <c r="T35" s="16">
        <f t="shared" si="32"/>
        <v>29274.21798</v>
      </c>
      <c r="U35" s="16">
        <f t="shared" si="32"/>
        <v>24916.612995000003</v>
      </c>
      <c r="V35" s="16">
        <f t="shared" si="32"/>
        <v>28956.88545</v>
      </c>
      <c r="W35" s="16">
        <f t="shared" si="32"/>
        <v>32892.160815</v>
      </c>
      <c r="X35" s="16">
        <f t="shared" si="32"/>
        <v>28748.705100000003</v>
      </c>
      <c r="Y35" s="16">
        <f t="shared" si="32"/>
        <v>29485.60788</v>
      </c>
      <c r="Z35" s="16">
        <f t="shared" si="32"/>
        <v>33647.075595</v>
      </c>
      <c r="AA35" s="16">
        <f t="shared" si="32"/>
        <v>45336.882885000006</v>
      </c>
      <c r="AB35" s="16">
        <f t="shared" si="32"/>
        <v>21011.75652</v>
      </c>
      <c r="AC35" s="16">
        <f t="shared" si="32"/>
        <v>21723.720794999997</v>
      </c>
      <c r="AD35" s="16">
        <f t="shared" si="32"/>
        <v>45737.818485</v>
      </c>
      <c r="AE35" s="16">
        <f t="shared" si="32"/>
        <v>21107.51322</v>
      </c>
      <c r="AF35" s="16">
        <f t="shared" si="32"/>
        <v>45618.521655000004</v>
      </c>
      <c r="AG35" s="16">
        <f t="shared" si="32"/>
        <v>21125.801513</v>
      </c>
      <c r="AH35" s="16">
        <f t="shared" si="32"/>
        <v>26455.658745</v>
      </c>
      <c r="AI35" s="16">
        <f t="shared" si="32"/>
        <v>14919.103350000001</v>
      </c>
      <c r="AJ35" s="16">
        <f t="shared" si="32"/>
        <v>35907.216345</v>
      </c>
      <c r="AK35" s="16">
        <f t="shared" si="32"/>
        <v>37341.00564</v>
      </c>
      <c r="AL35" s="16">
        <f t="shared" si="32"/>
        <v>38398.98759899999</v>
      </c>
      <c r="AM35" s="16">
        <f t="shared" si="32"/>
        <v>37561.40154</v>
      </c>
      <c r="AN35" s="16">
        <f t="shared" si="32"/>
        <v>41436.01327499999</v>
      </c>
      <c r="AO35" s="16">
        <f t="shared" si="32"/>
        <v>31833.566055000003</v>
      </c>
      <c r="AP35" s="16">
        <f t="shared" si="32"/>
        <v>36711.492735</v>
      </c>
      <c r="AQ35" s="16">
        <f t="shared" si="32"/>
        <v>31876.392720000003</v>
      </c>
      <c r="AR35" s="16">
        <f t="shared" si="32"/>
        <v>40267.197405000006</v>
      </c>
      <c r="AS35" s="16">
        <f t="shared" si="32"/>
        <v>33873.94986000001</v>
      </c>
      <c r="AT35" s="16">
        <f t="shared" si="32"/>
        <v>31639.672155000004</v>
      </c>
      <c r="AU35" s="16">
        <f t="shared" si="32"/>
        <v>32042.27445</v>
      </c>
      <c r="AV35" s="16">
        <f t="shared" si="32"/>
        <v>45102.458399999996</v>
      </c>
      <c r="AW35" s="16">
        <f t="shared" si="32"/>
        <v>33040.32039000001</v>
      </c>
      <c r="AX35" s="16">
        <f t="shared" si="32"/>
        <v>35518.850535</v>
      </c>
      <c r="AY35" s="16">
        <f t="shared" si="32"/>
        <v>46648.00236</v>
      </c>
      <c r="AZ35" s="16">
        <f t="shared" si="32"/>
        <v>46439.149485</v>
      </c>
      <c r="BA35" s="16">
        <f t="shared" si="32"/>
        <v>45952.23891000001</v>
      </c>
    </row>
    <row r="36" s="10" customFormat="1" ht="13.5" customHeight="1"/>
    <row r="37" spans="3:53" s="10" customFormat="1" ht="13.5" customHeight="1">
      <c r="C37" s="17">
        <f aca="true" t="shared" si="33" ref="C37:H37">C35/C7/12</f>
        <v>5.4929188427433955</v>
      </c>
      <c r="D37" s="17">
        <f t="shared" si="33"/>
        <v>5.561772756657661</v>
      </c>
      <c r="E37" s="17">
        <f t="shared" si="33"/>
        <v>8.414920833333332</v>
      </c>
      <c r="F37" s="17">
        <f t="shared" si="33"/>
        <v>5.437326747311829</v>
      </c>
      <c r="G37" s="17">
        <f t="shared" si="33"/>
        <v>5.05785064585398</v>
      </c>
      <c r="H37" s="17">
        <f t="shared" si="33"/>
        <v>5.295122669463639</v>
      </c>
      <c r="I37" s="17">
        <f aca="true" t="shared" si="34" ref="I37:BA37">I35/I7/12</f>
        <v>5.295273860856269</v>
      </c>
      <c r="J37" s="17">
        <f t="shared" si="34"/>
        <v>5.467141907176288</v>
      </c>
      <c r="K37" s="17">
        <f t="shared" si="34"/>
        <v>5.421178382917467</v>
      </c>
      <c r="L37" s="17">
        <f t="shared" si="34"/>
        <v>5.445515055988316</v>
      </c>
      <c r="M37" s="17">
        <f t="shared" si="34"/>
        <v>5.449415747261345</v>
      </c>
      <c r="N37" s="17">
        <f t="shared" si="34"/>
        <v>5.480105781895028</v>
      </c>
      <c r="O37" s="17">
        <f t="shared" si="34"/>
        <v>5.364545583404742</v>
      </c>
      <c r="P37" s="17">
        <f t="shared" si="34"/>
        <v>5.364977347715736</v>
      </c>
      <c r="Q37" s="17">
        <f t="shared" si="34"/>
        <v>5.365980424323543</v>
      </c>
      <c r="R37" s="17">
        <f t="shared" si="34"/>
        <v>5.450869139100539</v>
      </c>
      <c r="S37" s="17">
        <f t="shared" si="34"/>
        <v>5.447018761595548</v>
      </c>
      <c r="T37" s="17">
        <f t="shared" si="34"/>
        <v>5.4502193141197495</v>
      </c>
      <c r="U37" s="17">
        <f t="shared" si="34"/>
        <v>5.380628184115057</v>
      </c>
      <c r="V37" s="17">
        <f t="shared" si="34"/>
        <v>5.47182264739229</v>
      </c>
      <c r="W37" s="17">
        <f t="shared" si="34"/>
        <v>5.371376447677837</v>
      </c>
      <c r="X37" s="17">
        <f t="shared" si="34"/>
        <v>5.469692751141554</v>
      </c>
      <c r="Y37" s="17">
        <f t="shared" si="34"/>
        <v>5.514214519748653</v>
      </c>
      <c r="Z37" s="17">
        <f t="shared" si="34"/>
        <v>5.331665651739875</v>
      </c>
      <c r="AA37" s="17">
        <f t="shared" si="34"/>
        <v>5.39956206052594</v>
      </c>
      <c r="AB37" s="17">
        <f t="shared" si="34"/>
        <v>5.364521170343138</v>
      </c>
      <c r="AC37" s="17">
        <f t="shared" si="34"/>
        <v>5.357532010210122</v>
      </c>
      <c r="AD37" s="17">
        <f t="shared" si="34"/>
        <v>5.355465608753689</v>
      </c>
      <c r="AE37" s="17">
        <f t="shared" si="34"/>
        <v>5.356149314859928</v>
      </c>
      <c r="AF37" s="17">
        <f t="shared" si="34"/>
        <v>5.406831846465653</v>
      </c>
      <c r="AG37" s="17">
        <f t="shared" si="34"/>
        <v>5.336415457461857</v>
      </c>
      <c r="AH37" s="17">
        <f t="shared" si="34"/>
        <v>5.72782080735256</v>
      </c>
      <c r="AI37" s="17">
        <f t="shared" si="34"/>
        <v>5.8259541354264295</v>
      </c>
      <c r="AJ37" s="17">
        <f t="shared" si="34"/>
        <v>5.615064794051417</v>
      </c>
      <c r="AK37" s="17">
        <f t="shared" si="34"/>
        <v>5.012484648840207</v>
      </c>
      <c r="AL37" s="17">
        <f t="shared" si="34"/>
        <v>5.068771793521305</v>
      </c>
      <c r="AM37" s="17">
        <f t="shared" si="34"/>
        <v>5.025877962427746</v>
      </c>
      <c r="AN37" s="17">
        <f t="shared" si="34"/>
        <v>5.467935243467932</v>
      </c>
      <c r="AO37" s="17">
        <f t="shared" si="34"/>
        <v>5.150062456319161</v>
      </c>
      <c r="AP37" s="17">
        <f t="shared" si="34"/>
        <v>5.902548835134092</v>
      </c>
      <c r="AQ37" s="17">
        <f t="shared" si="34"/>
        <v>5.16400867029549</v>
      </c>
      <c r="AR37" s="17">
        <f t="shared" si="34"/>
        <v>5.068116272088809</v>
      </c>
      <c r="AS37" s="17">
        <f t="shared" si="34"/>
        <v>5.066096832376167</v>
      </c>
      <c r="AT37" s="17">
        <f t="shared" si="34"/>
        <v>5.2200343422094635</v>
      </c>
      <c r="AU37" s="17">
        <f t="shared" si="34"/>
        <v>5.16477666827853</v>
      </c>
      <c r="AV37" s="17">
        <f t="shared" si="34"/>
        <v>5.191351104972376</v>
      </c>
      <c r="AW37" s="17">
        <f t="shared" si="34"/>
        <v>5.465184661572054</v>
      </c>
      <c r="AX37" s="17">
        <f t="shared" si="34"/>
        <v>5.9591387381719345</v>
      </c>
      <c r="AY37" s="17">
        <f t="shared" si="34"/>
        <v>5.120302331401475</v>
      </c>
      <c r="AZ37" s="17">
        <f t="shared" si="34"/>
        <v>5.148236163030464</v>
      </c>
      <c r="BA37" s="17">
        <f t="shared" si="34"/>
        <v>5.104443138496402</v>
      </c>
    </row>
    <row r="38" s="33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2017-06-09T10:37:52Z</dcterms:modified>
  <cp:category/>
  <cp:version/>
  <cp:contentType/>
  <cp:contentStatus/>
</cp:coreProperties>
</file>